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<sst xmlns="http://schemas.openxmlformats.org/spreadsheetml/2006/main" count="1768" uniqueCount="902">
  <si>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</si>
  <si>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</si>
  <si>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</si>
  <si>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</si>
  <si>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</si>
  <si>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</si>
  <si>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</si>
  <si>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</si>
  <si>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</si>
  <si>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</si>
  <si>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</si>
  <si>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</si>
  <si>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</si>
  <si>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</si>
  <si>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</si>
  <si>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</si>
  <si>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</si>
  <si>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</si>
  <si>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</si>
  <si>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</si>
  <si>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</si>
  <si>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</si>
  <si>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</si>
  <si>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</si>
  <si>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</si>
  <si>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</si>
  <si>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</si>
  <si>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</si>
  <si>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</si>
  <si>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</si>
  <si>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</si>
  <si>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</si>
  <si>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</si>
  <si>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</si>
  <si>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</si>
  <si>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</si>
  <si>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</si>
  <si>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</si>
  <si>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</si>
  <si>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</si>
  <si>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</si>
  <si>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</si>
  <si>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</si>
  <si>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</si>
  <si>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</si>
  <si>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</si>
  <si>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</si>
  <si>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</si>
  <si>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</si>
  <si>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</si>
  <si>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</si>
  <si>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</si>
  <si>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</si>
  <si>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</si>
  <si>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</si>
  <si>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</si>
  <si>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</si>
  <si>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</si>
  <si>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</si>
  <si>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</si>
  <si>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</si>
  <si>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</si>
  <si>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</si>
  <si>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</si>
  <si>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</si>
  <si>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</si>
  <si>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</si>
  <si>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</si>
  <si>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</si>
  <si>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</si>
  <si>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</si>
  <si>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</si>
  <si>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</si>
  <si>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</si>
  <si>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</si>
  <si>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</si>
  <si>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</si>
  <si>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</si>
  <si>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</si>
  <si>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</si>
  <si>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</si>
  <si>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</si>
  <si>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</si>
  <si>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</si>
  <si>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</si>
  <si>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</si>
  <si>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</si>
  <si>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</si>
  <si>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</si>
  <si>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</si>
  <si>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</si>
  <si>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</si>
  <si>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</si>
  <si>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</si>
  <si>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</si>
  <si>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</si>
  <si>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</si>
  <si>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</si>
  <si>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</si>
  <si>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</si>
  <si>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</si>
  <si>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</si>
  <si>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</si>
  <si>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</si>
  <si>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</si>
  <si>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</si>
  <si>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</si>
  <si>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</si>
  <si>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</si>
  <si>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</si>
  <si>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</si>
  <si>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</si>
  <si>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</si>
  <si>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</si>
  <si>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</si>
  <si>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</si>
  <si>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</si>
  <si>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</si>
  <si>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</si>
  <si>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</si>
  <si>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</si>
  <si>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</si>
  <si>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</si>
  <si>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</si>
  <si>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</si>
  <si>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</si>
  <si>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</si>
  <si>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</si>
  <si>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</si>
  <si>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</si>
  <si>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</si>
  <si>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</si>
  <si>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</si>
  <si>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</si>
  <si>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</si>
  <si>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</si>
  <si>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</si>
  <si>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</si>
  <si>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</si>
  <si>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</si>
  <si>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</si>
  <si>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</si>
  <si>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</si>
  <si>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</si>
  <si>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</si>
  <si>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</si>
  <si>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</si>
  <si>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</si>
  <si>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</si>
  <si>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</si>
  <si>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</si>
  <si>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</si>
  <si>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</si>
  <si>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</si>
  <si>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</si>
  <si>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</si>
  <si>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</si>
  <si>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</si>
  <si>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</si>
  <si>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</si>
  <si>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</si>
  <si>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</si>
  <si>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</si>
  <si>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</si>
  <si>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</si>
  <si>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</si>
  <si>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</si>
  <si>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</si>
  <si>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</si>
  <si>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</si>
  <si>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</si>
  <si>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</si>
  <si>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</si>
  <si>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</si>
  <si>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</si>
  <si>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</si>
  <si>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</si>
  <si>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</si>
  <si>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</si>
  <si>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</t>
  </si>
  <si>
    <t>20.1.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</si>
  <si>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</si>
  <si>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</si>
  <si>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</si>
  <si>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</si>
  <si>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</si>
  <si>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</si>
  <si>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</si>
  <si>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</si>
  <si>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</si>
  <si>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</si>
  <si>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</si>
  <si>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</si>
  <si>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</si>
  <si>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</si>
  <si>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</si>
  <si>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</si>
  <si>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</si>
  <si>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</si>
  <si>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</si>
  <si>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</si>
  <si>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</si>
  <si>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</si>
  <si>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</si>
  <si>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</si>
  <si>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</si>
  <si>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</si>
  <si>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</si>
  <si>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</si>
  <si>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</si>
  <si>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</si>
  <si>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</si>
  <si>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</si>
  <si>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</si>
  <si>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</si>
  <si>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</si>
  <si>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</si>
  <si>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</si>
  <si>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</si>
  <si>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</si>
  <si>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</si>
  <si>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</si>
  <si>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</si>
  <si>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</si>
  <si>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</si>
  <si>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</si>
  <si>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</si>
  <si>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</si>
  <si>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</si>
  <si>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</si>
  <si>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</si>
  <si>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</si>
  <si>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</si>
  <si>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</si>
  <si>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</si>
  <si>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</si>
  <si>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</si>
  <si>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</si>
  <si>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</si>
  <si>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</si>
  <si>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</si>
  <si>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</si>
  <si>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</si>
  <si>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</si>
  <si>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</si>
  <si>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939 2 02 03024 03 0200 151</t>
  </si>
  <si>
    <t>939 2 02 03024 03 0100 151</t>
  </si>
  <si>
    <t>Начисления на выплаты по оплате труда</t>
  </si>
  <si>
    <t>939 2 02 03027 03 0100 151</t>
  </si>
  <si>
    <t>939 2 02 03027 03 0200 151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</si>
  <si>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</si>
  <si>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</si>
  <si>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</si>
  <si>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</si>
  <si>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</si>
  <si>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</si>
  <si>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</si>
  <si>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</si>
  <si>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</si>
  <si>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</si>
  <si>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</si>
  <si>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</si>
  <si>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</si>
  <si>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</si>
  <si>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</si>
  <si>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</si>
  <si>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</si>
  <si>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</si>
  <si>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</si>
  <si>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</si>
  <si>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</si>
  <si>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</si>
  <si>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</si>
  <si>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</si>
  <si>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</si>
  <si>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</si>
  <si>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</si>
  <si>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</si>
  <si>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</si>
  <si>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</si>
  <si>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</si>
  <si>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</si>
  <si>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</si>
  <si>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</si>
  <si>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</si>
  <si>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</si>
  <si>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</si>
  <si>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</si>
  <si>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</si>
  <si>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</si>
  <si>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</si>
  <si>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</si>
  <si>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</si>
  <si>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</si>
  <si>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</si>
  <si>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</si>
  <si>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</si>
  <si>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</si>
  <si>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</si>
  <si>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</si>
  <si>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</si>
  <si>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</si>
  <si>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</si>
  <si>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</si>
  <si>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</si>
  <si>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</si>
  <si>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</si>
  <si>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</si>
  <si>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</si>
  <si>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</si>
  <si>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</si>
  <si>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</si>
  <si>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</si>
  <si>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</si>
  <si>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</si>
  <si>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</si>
  <si>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</si>
  <si>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</si>
  <si>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</si>
  <si>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</si>
  <si>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</si>
  <si>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</si>
  <si>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</si>
  <si>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</si>
  <si>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</si>
  <si>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</si>
  <si>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</si>
  <si>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</si>
  <si>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</si>
  <si>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</si>
  <si>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</si>
  <si>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</si>
  <si>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</si>
  <si>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</si>
  <si>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</si>
  <si>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</si>
  <si>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</si>
  <si>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</si>
  <si>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</si>
  <si>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</si>
  <si>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</si>
  <si>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</si>
  <si>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</si>
  <si>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</si>
  <si>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</si>
  <si>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</si>
  <si>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</si>
  <si>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</si>
  <si>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</si>
  <si>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</si>
  <si>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</si>
  <si>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</si>
  <si>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</si>
  <si>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</si>
  <si>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</si>
  <si>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</si>
  <si>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</si>
  <si>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</si>
  <si>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</si>
  <si>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</si>
  <si>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</si>
  <si>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</si>
  <si>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</si>
  <si>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</si>
  <si>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</si>
  <si>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</si>
  <si>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</si>
  <si>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</si>
  <si>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</si>
  <si>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</si>
  <si>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</si>
  <si>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</si>
  <si>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</si>
  <si>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</si>
  <si>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</si>
  <si>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</si>
  <si>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</si>
  <si>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</si>
  <si>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</si>
  <si>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</si>
  <si>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</si>
  <si>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</si>
  <si>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</si>
  <si>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</si>
  <si>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</si>
  <si>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</si>
  <si>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</si>
  <si>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</si>
  <si>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</si>
  <si>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</si>
  <si>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</si>
  <si>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</si>
  <si>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</si>
  <si>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</si>
  <si>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</si>
  <si>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</si>
  <si>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</si>
  <si>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</si>
  <si>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</si>
  <si>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</si>
  <si>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</si>
  <si>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</si>
  <si>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</si>
  <si>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</si>
  <si>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</si>
  <si>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</si>
  <si>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</si>
  <si>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</si>
  <si>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</si>
  <si>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</si>
  <si>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</si>
  <si>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</si>
  <si>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</si>
  <si>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</si>
  <si>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</si>
  <si>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</si>
  <si>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</si>
  <si>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</si>
  <si>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</si>
  <si>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</si>
  <si>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</si>
  <si>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</si>
  <si>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</si>
  <si>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</si>
  <si>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</si>
  <si>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</si>
  <si>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</si>
  <si>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</si>
  <si>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</si>
  <si>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</si>
  <si>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</si>
  <si>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</si>
  <si>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</si>
  <si>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</si>
  <si>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</si>
  <si>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</si>
  <si>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</si>
  <si>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</si>
  <si>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</si>
  <si>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1) Переплата в ФСС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</si>
  <si>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</si>
  <si>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</si>
  <si>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</si>
  <si>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</si>
  <si>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</si>
  <si>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</si>
  <si>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</si>
  <si>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</si>
  <si>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</si>
  <si>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</si>
  <si>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</si>
  <si>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</si>
  <si>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</si>
  <si>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</si>
  <si>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</si>
  <si>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</si>
  <si>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</si>
  <si>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</si>
  <si>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</si>
  <si>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</si>
  <si>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</si>
  <si>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</si>
  <si>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</si>
  <si>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</si>
  <si>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</si>
  <si>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</si>
  <si>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</si>
  <si>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</si>
  <si>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</si>
  <si>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</si>
  <si>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</si>
  <si>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</si>
  <si>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</si>
  <si>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</si>
  <si>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</si>
  <si>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</si>
  <si>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</si>
  <si>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</si>
  <si>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</si>
  <si>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</si>
  <si>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</si>
  <si>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</si>
  <si>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</si>
  <si>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</si>
  <si>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</si>
  <si>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</si>
  <si>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</si>
  <si>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</si>
  <si>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</si>
  <si>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</si>
  <si>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</si>
  <si>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</si>
  <si>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</si>
  <si>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</si>
  <si>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</si>
  <si>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</si>
  <si>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</si>
  <si>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</si>
  <si>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</si>
  <si>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</si>
  <si>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</si>
  <si>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</si>
  <si>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</si>
  <si>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</si>
  <si>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</si>
  <si>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</si>
  <si>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</si>
  <si>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</si>
  <si>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</si>
  <si>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</si>
  <si>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</si>
  <si>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</si>
  <si>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</si>
  <si>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939 2 02 03000 00 0000 151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</si>
  <si>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</si>
  <si>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</si>
  <si>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</si>
  <si>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</si>
  <si>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</si>
  <si>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</si>
  <si>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</si>
  <si>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</si>
  <si>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</si>
  <si>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</si>
  <si>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</si>
  <si>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</si>
  <si>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</si>
  <si>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</si>
  <si>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</si>
  <si>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</si>
  <si>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</si>
  <si>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</si>
  <si>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</si>
  <si>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</si>
  <si>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</si>
  <si>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</si>
  <si>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</si>
  <si>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</si>
  <si>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</si>
  <si>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</si>
  <si>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</si>
  <si>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</si>
  <si>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</si>
  <si>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</si>
  <si>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</si>
  <si>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</si>
  <si>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</si>
  <si>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</si>
  <si>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</si>
  <si>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</si>
  <si>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</si>
  <si>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</si>
  <si>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</si>
  <si>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</si>
  <si>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</si>
  <si>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</si>
  <si>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</si>
  <si>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</si>
  <si>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</si>
  <si>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</si>
  <si>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</si>
  <si>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</si>
  <si>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</si>
  <si>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</si>
  <si>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</si>
  <si>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</si>
  <si>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</si>
  <si>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</si>
  <si>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</si>
  <si>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</si>
  <si>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</si>
  <si>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</si>
  <si>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</si>
  <si>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</si>
  <si>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</si>
  <si>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</si>
  <si>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</si>
  <si>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</si>
  <si>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</si>
  <si>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</si>
  <si>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</si>
  <si>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</si>
  <si>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</si>
  <si>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</si>
  <si>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</si>
  <si>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</si>
  <si>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</si>
  <si>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</si>
  <si>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</si>
  <si>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</si>
  <si>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</si>
  <si>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</si>
  <si>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</si>
  <si>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</si>
  <si>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</si>
  <si>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</si>
  <si>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</si>
  <si>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</si>
  <si>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</si>
  <si>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</si>
  <si>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</si>
  <si>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</si>
  <si>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</si>
  <si>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</si>
  <si>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</si>
  <si>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</si>
  <si>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</si>
  <si>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</si>
  <si>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</si>
  <si>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</si>
  <si>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</si>
  <si>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</si>
  <si>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</si>
  <si>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</si>
  <si>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</si>
  <si>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</si>
  <si>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</si>
  <si>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</si>
  <si>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</si>
  <si>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</si>
  <si>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</si>
  <si>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</si>
  <si>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</si>
  <si>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</si>
  <si>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</si>
  <si>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</si>
  <si>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</si>
  <si>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</si>
  <si>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</si>
  <si>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</si>
  <si>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</si>
  <si>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</si>
  <si>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</si>
  <si>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</si>
  <si>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</si>
  <si>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</si>
  <si>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</si>
  <si>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</si>
  <si>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</si>
  <si>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</si>
  <si>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</si>
  <si>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</si>
  <si>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</si>
  <si>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</si>
  <si>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</si>
  <si>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</si>
  <si>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</si>
  <si>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</si>
  <si>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</si>
  <si>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</si>
  <si>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</si>
  <si>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</si>
  <si>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</si>
  <si>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</si>
  <si>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</si>
  <si>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</si>
  <si>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</si>
  <si>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</si>
  <si>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</si>
  <si>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</si>
  <si>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</si>
  <si>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</si>
  <si>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</si>
  <si>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</si>
  <si>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</si>
  <si>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</si>
  <si>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</si>
  <si>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</si>
  <si>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</si>
  <si>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</si>
  <si>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</si>
  <si>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</si>
  <si>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</si>
  <si>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</si>
  <si>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</si>
  <si>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</si>
  <si>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</si>
  <si>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</si>
  <si>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</si>
  <si>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</si>
  <si>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</si>
  <si>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</si>
  <si>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</si>
  <si>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</si>
  <si>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</si>
  <si>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</si>
  <si>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</si>
  <si>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</si>
  <si>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</si>
  <si>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</si>
  <si>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</si>
  <si>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</si>
  <si>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</si>
  <si>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</si>
  <si>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</si>
  <si>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</si>
  <si>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</si>
  <si>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</si>
  <si>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</si>
  <si>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</si>
  <si>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</si>
  <si>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</si>
  <si>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</si>
  <si>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</si>
  <si>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</si>
  <si>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</si>
  <si>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</si>
  <si>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</si>
  <si>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</si>
  <si>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</si>
  <si>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</si>
  <si>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</si>
  <si>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</si>
  <si>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</si>
  <si>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</si>
  <si>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</si>
  <si>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</si>
  <si>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</si>
  <si>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</si>
  <si>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</si>
  <si>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</si>
  <si>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</si>
  <si>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</si>
  <si>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</si>
  <si>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</si>
  <si>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</si>
  <si>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</si>
  <si>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</si>
  <si>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</si>
  <si>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</si>
  <si>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</si>
  <si>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</si>
  <si>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</si>
  <si>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</si>
  <si>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</si>
  <si>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</si>
  <si>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</si>
  <si>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>290</t>
  </si>
  <si>
    <t xml:space="preserve">1) Межрайонная ИФНС по Красносельскому району Санкт-Петербурга         </t>
  </si>
  <si>
    <t>Прочие работы, услуги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</si>
  <si>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</si>
  <si>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</si>
  <si>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</si>
  <si>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</si>
  <si>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</si>
  <si>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</si>
  <si>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19.</t>
  </si>
  <si>
    <t>19.1.</t>
  </si>
  <si>
    <t>21.</t>
  </si>
  <si>
    <t>21.1.</t>
  </si>
  <si>
    <t>Приложение 2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</si>
  <si>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</si>
  <si>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</si>
  <si>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</si>
  <si>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</si>
  <si>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</si>
  <si>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</si>
  <si>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Услуги по установке, ремонту уличных стендов на территории МО (позднее предоставление документов на оплату)</t>
  </si>
  <si>
    <t>1) ИП Шибаев С.А. Дог.20/д-п от 25.05.16г.</t>
  </si>
  <si>
    <t>1) Приобретение уличных стендов для установки на территории МО (позднее предоставление документов на оплату)</t>
  </si>
  <si>
    <t>1) Приобретение расходных материалов для ремонта уличных стендов на территории МО (позднее предоставление документов на оплату)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</si>
  <si>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</si>
  <si>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</si>
  <si>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</si>
  <si>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</si>
  <si>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</si>
  <si>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</si>
  <si>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Приобретение наградной продукции дляорганизации спортивных мероприятий на территории МО (позднее выставление счета)</t>
  </si>
  <si>
    <t>2) Начисленные страховые взносы за сентябрь 2016г.</t>
  </si>
  <si>
    <t>Пенсионный фонд       (сч. 303.10)</t>
  </si>
  <si>
    <t>Фонд социального страхования             (сч. 303.06)</t>
  </si>
  <si>
    <t>3) Начисленные страховые взносы за сентябрь 2016г.</t>
  </si>
  <si>
    <t>2) Начисленные страховые взносы за сенябрь 2016г.</t>
  </si>
  <si>
    <t>225</t>
  </si>
  <si>
    <t>Работы, услуги по содержанию имущества</t>
  </si>
  <si>
    <t>226</t>
  </si>
  <si>
    <t>Пенсионный фонд  (ФФОМС сч. 303.07)</t>
  </si>
  <si>
    <t>945 0103 00200 00022 852</t>
  </si>
  <si>
    <t>939 0104 00200 00032 852</t>
  </si>
  <si>
    <t>3.5.</t>
  </si>
  <si>
    <t>2.5.</t>
  </si>
  <si>
    <t>2) Начисленные страховые взносы за декабрь 2016г.</t>
  </si>
  <si>
    <t>3) Переплата начисленных страховых взносов за декабрь 2016г.</t>
  </si>
  <si>
    <t>1) Начисленные страховые взносы за 4кв. 2016г. (уборка помещений)</t>
  </si>
  <si>
    <t>3) Начисленные страховые взносы за декабрь 2016г.</t>
  </si>
  <si>
    <t>2) Начисленные страховые взносы за март 2017г.</t>
  </si>
  <si>
    <t>2) Переплата начисленных страховых взносов за 1кв. 2017г.</t>
  </si>
  <si>
    <t>1) Переплата налога на имущество за 1кв.-4кв. 2016г.</t>
  </si>
  <si>
    <t>1)   Предоплата услуг связи мобильного телефона за апрель 2017г.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</si>
  <si>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</si>
  <si>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ООО "НПО "КВАРК" МК.594051 от 30.12.16г. Сч.МК-594051-01 от 31.03.17г.</t>
  </si>
  <si>
    <t>1) Услуги по редактированию, размещению и опубликованию информации в печатном издании - газете "Вести СОСНОВОЙ ПОЛЯНЫ" (позднее выставление счета)</t>
  </si>
  <si>
    <t>ООО "Центр Медиа Технологий" МК.0172300007816000031-0152488-01 от 30.01.17г. Сч.11 от 31.03.2017г.</t>
  </si>
  <si>
    <t>1)   Оплата услуг по сопровождению ЭПС "Система ГАРАНТ" (позднее предоставление счета на оплату)</t>
  </si>
  <si>
    <t>ООО "Гарант-СК" МК.0172300007816000029 от 13.01.17г. Сч.459 от 31.03.17г.</t>
  </si>
  <si>
    <t xml:space="preserve">1) Межрайонная ИФНС по Красносельскому району Санкт-Петербурга (ФСС сч.303.02)         </t>
  </si>
  <si>
    <t>СПб. ГУП "АТС Смольного" К.01-5965 от 23.01.17г. Сч.01-5965/4718 от 31.03.17г.</t>
  </si>
  <si>
    <t>1) Межрайонная ИФНС по Красносельскому району Санкт-Петербурга (ФСС сч. 303.02)</t>
  </si>
  <si>
    <t>1) Межрайонная ИФНС по Красносельскому району Санкт-Петербурга (ФСС сч. 303.06)</t>
  </si>
  <si>
    <t>1) Межрайонная ИФНС по Красносельскому району Санкт-Петербурга  (ФФОМС сч. 303.07)</t>
  </si>
  <si>
    <t xml:space="preserve">ЧОУ ДПО "Учебный комбинат"
Счет 627 от 30.03.2017 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</si>
  <si>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</si>
  <si>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</si>
  <si>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</si>
  <si>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</si>
  <si>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</si>
  <si>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</si>
  <si>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</si>
  <si>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</si>
  <si>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</si>
  <si>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</si>
  <si>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</si>
  <si>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</si>
  <si>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</si>
  <si>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</si>
  <si>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</si>
  <si>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</si>
  <si>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</si>
  <si>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</si>
  <si>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</si>
  <si>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</si>
  <si>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</si>
  <si>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</si>
  <si>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</si>
  <si>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</si>
  <si>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</si>
  <si>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</si>
  <si>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</si>
  <si>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</si>
  <si>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</si>
  <si>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</si>
  <si>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</si>
  <si>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</si>
  <si>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</si>
  <si>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</si>
  <si>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</si>
  <si>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</si>
  <si>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</si>
  <si>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</si>
  <si>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</si>
  <si>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</si>
  <si>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</si>
  <si>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</si>
  <si>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</si>
  <si>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</si>
  <si>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</si>
  <si>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</si>
  <si>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</si>
  <si>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Главный специалист - юрисконсульт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</si>
  <si>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</si>
  <si>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</si>
  <si>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182 1 05 01011 01 4000 110</t>
  </si>
  <si>
    <t>Налог, взимаемый с налогоплатильщиков, выбравших в качестве объекта налогообложения доходы (прочие поступления)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</si>
  <si>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</si>
  <si>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</si>
  <si>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года)(суммы денежных взысканий (штрафов) по соответствующему платежу согласно законодательству Российской Федерации)</t>
  </si>
  <si>
    <t>939 2 02 10000 00 0000 151</t>
  </si>
  <si>
    <t>939 1 16 00000 00 0000 000</t>
  </si>
  <si>
    <t>939 1 16 33000 00 0000 140</t>
  </si>
  <si>
    <t>939  1 16 33030 03 0000 140</t>
  </si>
  <si>
    <t>0709</t>
  </si>
  <si>
    <t>12.2.</t>
  </si>
  <si>
    <t>17.1.</t>
  </si>
  <si>
    <t>5.2.</t>
  </si>
  <si>
    <t>1) Начисленные страховые взносы за 2кв. 2017г.</t>
  </si>
  <si>
    <t>1)   Предоплата услуг связи мобильного телефона за июль 2017г.</t>
  </si>
  <si>
    <t>4)   Предоплата услуг связи мобильного телефона за июль 2017г.</t>
  </si>
  <si>
    <t>ОАО "Мегафон" Договор № 1185143-191 от 01.04.2010г.</t>
  </si>
  <si>
    <t>2)  Абонентская плата "Канал передачи данных" за июнь 2017г. (позднее выставление счетов)</t>
  </si>
  <si>
    <t>1)    Коммунальные услуги (отопление, электроэнергия, водопотребление) за июнь 2017г.(позднее предоставление счетов на оплату)</t>
  </si>
  <si>
    <t>СПб. ГКУ "Жилищное агентство Красносельского р-на СПб" Дог.№1/17от 17.02.16 (Счет 00000957 от 19.07.17г.)</t>
  </si>
  <si>
    <t>1) ООО "Компания "Опенспорт" Дог.16/д-п от 09.06.17г.</t>
  </si>
  <si>
    <t>1) Выполнение работ по ремонту уличных спортивных тренажеров расположенных на территории МО (позднее предоставление документов на оплату)</t>
  </si>
  <si>
    <t>1) Межрайонная ИФНС по Красносельскому району Санкт-Петербурга (сч. 303.01)</t>
  </si>
  <si>
    <t>1) Переплата НДФЛ за 2017г. (В ИФНС направлено заявление на возврат переплаты)</t>
  </si>
  <si>
    <t>1) ООО "КАРНАВАЛ" МК.0172300007817000005 от 21.03.17г. Сч.297 от 02.06.17г.</t>
  </si>
  <si>
    <t>1) ООО "ЗАТЕЙНИКИ-СПб" МК.0172300007817000014 от 06.05.17г. Счет 11 от 26.06.17г.</t>
  </si>
  <si>
    <t>1) ООО "МАКСИМУМ" МК.0172300007817000002 от 24.02.17г. Сч.29/06 от 30.06.17г.</t>
  </si>
  <si>
    <t>муниципального округа СОСНОВАЯ ПОЛЯНА на 1 октября 2017 года.</t>
  </si>
  <si>
    <t>муниципального округа СОСНОВАЯ ПОЛЯНА на 1 октября 2017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</si>
  <si>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на 1 октября 2017 года</t>
  </si>
  <si>
    <t>на  1  октября 2017  года.</t>
  </si>
  <si>
    <t>Муниципальный округ СОСНОВАЯ ПОЛЯНА на 1 октября 2017 года</t>
  </si>
  <si>
    <t>Фактические затраты на денежное содержание муниципальных служащих составили - 8873,6 тыс.руб.</t>
  </si>
  <si>
    <t xml:space="preserve">1)   Предоплата услуг связи мобильного телефона за октябрь 2017г. </t>
  </si>
  <si>
    <t>1) Начисленные страховые взносы за 2-3 кв. 2017г.</t>
  </si>
  <si>
    <t>1) Переплата начисленных страховых взносов за 2-3кв. 2017г.</t>
  </si>
  <si>
    <t>1) Начисленные страховые взносы за 2-3кв. 2017г.</t>
  </si>
  <si>
    <t>1) Выплаты страхового обеспечения по листкам нетрудоспособности за 3 кв. 2017г.</t>
  </si>
  <si>
    <t>1)    Абонентские услуги телефонной связи за сентябрь 2017г. (позднее выставление счетов)</t>
  </si>
  <si>
    <t>ОАО "Ростелеком" Договор № М05490 от 10.01.06. Сч.178 от 30.09.17г.</t>
  </si>
  <si>
    <t>3) Предоплата услуг связи по условиям договора (доступ в интернет за октябрь 2017г.)</t>
  </si>
  <si>
    <t xml:space="preserve">Красносельское отделение СПб ГО ВДПО Дог. 02/01-17 от 09.01.17г. </t>
  </si>
  <si>
    <t>1) Оплата абонентского обслуживания пожарной сигнализации за август-сентыбрь 2017г. (по условиям договора оплата производится в конце полугодия)</t>
  </si>
  <si>
    <t>340</t>
  </si>
  <si>
    <t>1) Изготовление плакатов, авансовый платеж по условиям договора.</t>
  </si>
  <si>
    <t>1) ООО "Антарион" Сч. 135 от 21.09.2017г.</t>
  </si>
  <si>
    <t>ОАО "Ростелеком" Договор № М05490 от 10.01.06. Сч.177 от 30.09.17г.</t>
  </si>
  <si>
    <t>1)    Абонентские услуги междугородней телефонной связи за сентябрь 2017г. (позднее выставление счетов)</t>
  </si>
  <si>
    <t>Проведение  подготовки и обучения неработающуго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</si>
  <si>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Красносельское отделение СПб ГО ВДПО Дог. 3/д-п от 09.01.17г. </t>
  </si>
  <si>
    <t>1) Услуги по организации и проведению обучения неработающего населения способам защиты и действиям в чрезвычайных ситуациях в 3кв.2017г. (по условиям договора оплата производится в конце полугодия)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</si>
</sst>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7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8" fillId="0" borderId="13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1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1" fontId="15" fillId="16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81" fontId="69" fillId="33" borderId="13" xfId="0" applyNumberFormat="1" applyFont="1" applyFill="1" applyBorder="1" applyAlignment="1">
      <alignment horizontal="center" vertical="center" wrapText="1"/>
    </xf>
    <xf numFmtId="181" fontId="69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49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81" fontId="70" fillId="0" borderId="10" xfId="0" applyNumberFormat="1" applyFont="1" applyBorder="1" applyAlignment="1">
      <alignment horizontal="center" vertical="center" wrapText="1"/>
    </xf>
    <xf numFmtId="181" fontId="70" fillId="0" borderId="13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181" fontId="70" fillId="33" borderId="1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Border="1" applyAlignment="1">
      <alignment horizontal="right" wrapText="1"/>
    </xf>
    <xf numFmtId="17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/>
    </xf>
    <xf numFmtId="173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181" fontId="71" fillId="33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wrapText="1"/>
    </xf>
    <xf numFmtId="0" fontId="13" fillId="0" borderId="15" xfId="52" applyNumberFormat="1" applyFont="1" applyBorder="1" applyAlignment="1">
      <alignment horizontal="left" vertical="top" wrapText="1"/>
      <protection/>
    </xf>
    <xf numFmtId="4" fontId="3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181" fontId="72" fillId="18" borderId="10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 wrapText="1"/>
    </xf>
    <xf numFmtId="4" fontId="23" fillId="6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23" fillId="16" borderId="1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7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tabSelected="1" zoomScalePageLayoutView="0" workbookViewId="0" topLeftCell="A49">
      <selection activeCell="D119" sqref="D119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96" t="s">
        <v>207</v>
      </c>
      <c r="B1" s="296"/>
      <c r="C1" s="296"/>
      <c r="D1" s="296"/>
    </row>
    <row r="2" spans="1:4" ht="15" customHeight="1">
      <c r="A2" s="296" t="s">
        <v>206</v>
      </c>
      <c r="B2" s="296"/>
      <c r="C2" s="296"/>
      <c r="D2" s="296"/>
    </row>
    <row r="3" spans="1:4" ht="14.25" customHeight="1">
      <c r="A3" s="296" t="s">
        <v>878</v>
      </c>
      <c r="B3" s="296"/>
      <c r="C3" s="296"/>
      <c r="D3" s="296"/>
    </row>
    <row r="4" spans="1:4" ht="20.25" customHeight="1">
      <c r="A4" s="297" t="s">
        <v>257</v>
      </c>
      <c r="B4" s="297"/>
      <c r="C4" s="297"/>
      <c r="D4" s="297"/>
    </row>
    <row r="5" spans="1:4" ht="68.25" customHeight="1">
      <c r="A5" s="1" t="s">
        <v>15</v>
      </c>
      <c r="B5" s="1" t="s">
        <v>5</v>
      </c>
      <c r="C5" s="2" t="s">
        <v>369</v>
      </c>
      <c r="D5" s="2" t="s">
        <v>202</v>
      </c>
    </row>
    <row r="6" spans="1:4" ht="12.75">
      <c r="A6" s="293" t="s">
        <v>6</v>
      </c>
      <c r="B6" s="294"/>
      <c r="C6" s="294"/>
      <c r="D6" s="295"/>
    </row>
    <row r="7" spans="1:4" ht="14.25" customHeight="1">
      <c r="A7" s="81" t="s">
        <v>448</v>
      </c>
      <c r="B7" s="32" t="s">
        <v>220</v>
      </c>
      <c r="C7" s="48">
        <f>C8+C20+C23+C31+C43</f>
        <v>77916.00000000001</v>
      </c>
      <c r="D7" s="48">
        <f>D8+D20+D23+D31+D43</f>
        <v>68175.6</v>
      </c>
    </row>
    <row r="8" spans="1:4" ht="14.25" customHeight="1">
      <c r="A8" s="81" t="s">
        <v>235</v>
      </c>
      <c r="B8" s="32" t="s">
        <v>7</v>
      </c>
      <c r="C8" s="48">
        <f>C9+C15+C18</f>
        <v>66708.1</v>
      </c>
      <c r="D8" s="48">
        <f>D9+D15+D18</f>
        <v>58686.5</v>
      </c>
    </row>
    <row r="9" spans="1:4" ht="25.5" customHeight="1">
      <c r="A9" s="82" t="s">
        <v>236</v>
      </c>
      <c r="B9" s="64" t="s">
        <v>223</v>
      </c>
      <c r="C9" s="83">
        <f>C10+C11+C12+C13+C14</f>
        <v>55570.8</v>
      </c>
      <c r="D9" s="83">
        <f>D10+D11+D12+D13+D14</f>
        <v>51881.7</v>
      </c>
    </row>
    <row r="10" spans="1:4" ht="25.5" customHeight="1">
      <c r="A10" s="36" t="s">
        <v>225</v>
      </c>
      <c r="B10" s="11" t="s">
        <v>224</v>
      </c>
      <c r="C10" s="38">
        <v>38909.6</v>
      </c>
      <c r="D10" s="3">
        <v>37792.1</v>
      </c>
    </row>
    <row r="11" spans="1:4" ht="39" customHeight="1">
      <c r="A11" s="36" t="s">
        <v>254</v>
      </c>
      <c r="B11" s="11" t="s">
        <v>226</v>
      </c>
      <c r="C11" s="38">
        <v>1</v>
      </c>
      <c r="D11" s="3">
        <v>0.2</v>
      </c>
    </row>
    <row r="12" spans="1:4" ht="64.5" customHeight="1">
      <c r="A12" s="36" t="s">
        <v>227</v>
      </c>
      <c r="B12" s="11" t="s">
        <v>801</v>
      </c>
      <c r="C12" s="38">
        <v>16259.2</v>
      </c>
      <c r="D12" s="3">
        <v>14629.4</v>
      </c>
    </row>
    <row r="13" spans="1:4" ht="53.25" customHeight="1">
      <c r="A13" s="36" t="s">
        <v>228</v>
      </c>
      <c r="B13" s="11" t="s">
        <v>229</v>
      </c>
      <c r="C13" s="38">
        <v>1</v>
      </c>
      <c r="D13" s="3">
        <v>0</v>
      </c>
    </row>
    <row r="14" spans="1:4" ht="39.75" customHeight="1">
      <c r="A14" s="36" t="s">
        <v>230</v>
      </c>
      <c r="B14" s="11" t="s">
        <v>802</v>
      </c>
      <c r="C14" s="38">
        <v>400</v>
      </c>
      <c r="D14" s="3">
        <v>-540</v>
      </c>
    </row>
    <row r="15" spans="1:4" ht="25.5" customHeight="1">
      <c r="A15" s="82" t="s">
        <v>237</v>
      </c>
      <c r="B15" s="64" t="s">
        <v>8</v>
      </c>
      <c r="C15" s="84">
        <f>SUM(C16+C17)</f>
        <v>10420.6</v>
      </c>
      <c r="D15" s="84">
        <f>SUM(D16+D17)</f>
        <v>6170.8</v>
      </c>
    </row>
    <row r="16" spans="1:4" ht="25.5" customHeight="1">
      <c r="A16" s="36" t="s">
        <v>231</v>
      </c>
      <c r="B16" s="11" t="s">
        <v>8</v>
      </c>
      <c r="C16" s="38">
        <v>10419.6</v>
      </c>
      <c r="D16" s="3">
        <v>6164.2</v>
      </c>
    </row>
    <row r="17" spans="1:4" ht="38.25" customHeight="1">
      <c r="A17" s="36" t="s">
        <v>232</v>
      </c>
      <c r="B17" s="11" t="s">
        <v>233</v>
      </c>
      <c r="C17" s="38">
        <v>1</v>
      </c>
      <c r="D17" s="3">
        <v>6.6</v>
      </c>
    </row>
    <row r="18" spans="1:4" ht="27.75" customHeight="1">
      <c r="A18" s="82" t="s">
        <v>335</v>
      </c>
      <c r="B18" s="180" t="s">
        <v>337</v>
      </c>
      <c r="C18" s="84">
        <f>SUM(C19)</f>
        <v>716.7</v>
      </c>
      <c r="D18" s="84">
        <f>SUM(D19)</f>
        <v>634</v>
      </c>
    </row>
    <row r="19" spans="1:4" ht="41.25" customHeight="1">
      <c r="A19" s="36" t="s">
        <v>336</v>
      </c>
      <c r="B19" s="181" t="s">
        <v>381</v>
      </c>
      <c r="C19" s="38">
        <v>716.7</v>
      </c>
      <c r="D19" s="3">
        <v>634</v>
      </c>
    </row>
    <row r="20" spans="1:4" ht="40.5" customHeight="1">
      <c r="A20" s="82" t="s">
        <v>338</v>
      </c>
      <c r="B20" s="116" t="s">
        <v>341</v>
      </c>
      <c r="C20" s="84">
        <f>SUM(C21)</f>
        <v>0.1</v>
      </c>
      <c r="D20" s="84">
        <f>SUM(D21)</f>
        <v>0</v>
      </c>
    </row>
    <row r="21" spans="1:4" ht="19.5" customHeight="1">
      <c r="A21" s="36" t="s">
        <v>339</v>
      </c>
      <c r="B21" s="182" t="s">
        <v>342</v>
      </c>
      <c r="C21" s="38">
        <f>SUM(C22)</f>
        <v>0.1</v>
      </c>
      <c r="D21" s="38">
        <f>SUM(D22)</f>
        <v>0</v>
      </c>
    </row>
    <row r="22" spans="1:4" ht="27" customHeight="1">
      <c r="A22" s="36" t="s">
        <v>340</v>
      </c>
      <c r="B22" s="33" t="s">
        <v>16</v>
      </c>
      <c r="C22" s="38">
        <v>0.1</v>
      </c>
      <c r="D22" s="3">
        <v>0</v>
      </c>
    </row>
    <row r="23" spans="1:4" ht="27.75" customHeight="1">
      <c r="A23" s="85" t="s">
        <v>234</v>
      </c>
      <c r="B23" s="32" t="s">
        <v>803</v>
      </c>
      <c r="C23" s="51">
        <f aca="true" t="shared" si="0" ref="C23:D26">C24</f>
        <v>3000</v>
      </c>
      <c r="D23" s="51">
        <f t="shared" si="0"/>
        <v>3597.8</v>
      </c>
    </row>
    <row r="24" spans="1:4" ht="17.25" customHeight="1">
      <c r="A24" s="86" t="s">
        <v>286</v>
      </c>
      <c r="B24" s="64" t="s">
        <v>502</v>
      </c>
      <c r="C24" s="87">
        <f>C25</f>
        <v>3000</v>
      </c>
      <c r="D24" s="87">
        <f>D25</f>
        <v>3597.8</v>
      </c>
    </row>
    <row r="25" spans="1:4" ht="17.25" customHeight="1">
      <c r="A25" s="86" t="s">
        <v>343</v>
      </c>
      <c r="B25" s="64" t="s">
        <v>344</v>
      </c>
      <c r="C25" s="87">
        <f>SUM(C26)</f>
        <v>3000</v>
      </c>
      <c r="D25" s="87">
        <f>SUM(D26)</f>
        <v>3597.8</v>
      </c>
    </row>
    <row r="26" spans="1:4" ht="37.5" customHeight="1">
      <c r="A26" s="7" t="s">
        <v>279</v>
      </c>
      <c r="B26" s="11" t="s">
        <v>382</v>
      </c>
      <c r="C26" s="3">
        <f t="shared" si="0"/>
        <v>3000</v>
      </c>
      <c r="D26" s="3">
        <f t="shared" si="0"/>
        <v>3597.8</v>
      </c>
    </row>
    <row r="27" spans="1:4" ht="64.5" customHeight="1">
      <c r="A27" s="7" t="s">
        <v>281</v>
      </c>
      <c r="B27" s="11" t="s">
        <v>804</v>
      </c>
      <c r="C27" s="3">
        <v>3000</v>
      </c>
      <c r="D27" s="3">
        <v>3597.8</v>
      </c>
    </row>
    <row r="28" spans="1:4" ht="30" customHeight="1" hidden="1">
      <c r="A28" s="111" t="s">
        <v>288</v>
      </c>
      <c r="B28" s="32" t="s">
        <v>289</v>
      </c>
      <c r="C28" s="51">
        <f>SUM(C29)</f>
        <v>0</v>
      </c>
      <c r="D28" s="51">
        <f>SUM(D29)</f>
        <v>0</v>
      </c>
    </row>
    <row r="29" spans="1:4" ht="125.25" customHeight="1" hidden="1">
      <c r="A29" s="86" t="s">
        <v>290</v>
      </c>
      <c r="B29" s="64" t="s">
        <v>319</v>
      </c>
      <c r="C29" s="87">
        <f>SUM(C30)</f>
        <v>0</v>
      </c>
      <c r="D29" s="87">
        <f>SUM(D30)</f>
        <v>0</v>
      </c>
    </row>
    <row r="30" spans="1:4" ht="103.5" customHeight="1" hidden="1">
      <c r="A30" s="7" t="s">
        <v>291</v>
      </c>
      <c r="B30" s="11" t="s">
        <v>320</v>
      </c>
      <c r="C30" s="3">
        <v>0</v>
      </c>
      <c r="D30" s="3">
        <v>0</v>
      </c>
    </row>
    <row r="31" spans="1:4" ht="15.75" customHeight="1">
      <c r="A31" s="81" t="s">
        <v>17</v>
      </c>
      <c r="B31" s="32" t="s">
        <v>10</v>
      </c>
      <c r="C31" s="51">
        <f>C32+C34+C36</f>
        <v>8187.8</v>
      </c>
      <c r="D31" s="51">
        <f>D32+D34+D36</f>
        <v>5891.3</v>
      </c>
    </row>
    <row r="32" spans="1:4" ht="67.5" customHeight="1">
      <c r="A32" s="82" t="s">
        <v>238</v>
      </c>
      <c r="B32" s="64" t="s">
        <v>11</v>
      </c>
      <c r="C32" s="87">
        <f>SUM(C33)</f>
        <v>139.9</v>
      </c>
      <c r="D32" s="87">
        <f>SUM(D33)</f>
        <v>0</v>
      </c>
    </row>
    <row r="33" spans="1:4" ht="63" customHeight="1">
      <c r="A33" s="88" t="s">
        <v>53</v>
      </c>
      <c r="B33" s="37" t="s">
        <v>11</v>
      </c>
      <c r="C33" s="39">
        <v>139.9</v>
      </c>
      <c r="D33" s="39">
        <v>0</v>
      </c>
    </row>
    <row r="34" spans="1:4" ht="67.5" customHeight="1">
      <c r="A34" s="82" t="s">
        <v>805</v>
      </c>
      <c r="B34" s="64" t="s">
        <v>806</v>
      </c>
      <c r="C34" s="87">
        <f>SUM(C35)</f>
        <v>48.4</v>
      </c>
      <c r="D34" s="87">
        <f>SUM(D35)</f>
        <v>3.6</v>
      </c>
    </row>
    <row r="35" spans="1:4" ht="78.75" customHeight="1">
      <c r="A35" s="88" t="s">
        <v>807</v>
      </c>
      <c r="B35" s="37" t="s">
        <v>808</v>
      </c>
      <c r="C35" s="39">
        <v>48.4</v>
      </c>
      <c r="D35" s="39">
        <v>3.6</v>
      </c>
    </row>
    <row r="36" spans="1:4" ht="24.75" customHeight="1">
      <c r="A36" s="82" t="s">
        <v>36</v>
      </c>
      <c r="B36" s="64" t="s">
        <v>20</v>
      </c>
      <c r="C36" s="87">
        <f>C37</f>
        <v>7999.5</v>
      </c>
      <c r="D36" s="87">
        <f>D37</f>
        <v>5887.7</v>
      </c>
    </row>
    <row r="37" spans="1:4" ht="51.75" customHeight="1">
      <c r="A37" s="88" t="s">
        <v>18</v>
      </c>
      <c r="B37" s="37" t="s">
        <v>383</v>
      </c>
      <c r="C37" s="39">
        <f>SUM(C38+C39+C40+C41+C42)</f>
        <v>7999.5</v>
      </c>
      <c r="D37" s="39">
        <f>SUM(D38+D39+D40+D41+D42)</f>
        <v>5887.7</v>
      </c>
    </row>
    <row r="38" spans="1:4" ht="53.25" customHeight="1">
      <c r="A38" s="36" t="s">
        <v>239</v>
      </c>
      <c r="B38" s="37" t="s">
        <v>242</v>
      </c>
      <c r="C38" s="3">
        <v>6759.5</v>
      </c>
      <c r="D38" s="3">
        <v>5015</v>
      </c>
    </row>
    <row r="39" spans="1:4" ht="52.5" customHeight="1">
      <c r="A39" s="36" t="s">
        <v>240</v>
      </c>
      <c r="B39" s="37" t="s">
        <v>242</v>
      </c>
      <c r="C39" s="3">
        <v>400</v>
      </c>
      <c r="D39" s="3">
        <v>115</v>
      </c>
    </row>
    <row r="40" spans="1:4" ht="51.75" customHeight="1">
      <c r="A40" s="36" t="s">
        <v>686</v>
      </c>
      <c r="B40" s="37" t="s">
        <v>242</v>
      </c>
      <c r="C40" s="3">
        <v>700</v>
      </c>
      <c r="D40" s="3">
        <v>690</v>
      </c>
    </row>
    <row r="41" spans="1:4" ht="51.75" customHeight="1">
      <c r="A41" s="36" t="s">
        <v>241</v>
      </c>
      <c r="B41" s="37" t="s">
        <v>242</v>
      </c>
      <c r="C41" s="3">
        <v>130</v>
      </c>
      <c r="D41" s="3">
        <v>56.7</v>
      </c>
    </row>
    <row r="42" spans="1:4" ht="66.75" customHeight="1">
      <c r="A42" s="36" t="s">
        <v>345</v>
      </c>
      <c r="B42" s="181" t="s">
        <v>346</v>
      </c>
      <c r="C42" s="3">
        <v>10</v>
      </c>
      <c r="D42" s="3">
        <v>11</v>
      </c>
    </row>
    <row r="43" spans="1:4" ht="20.25" customHeight="1">
      <c r="A43" s="81" t="s">
        <v>347</v>
      </c>
      <c r="B43" s="32" t="s">
        <v>350</v>
      </c>
      <c r="C43" s="51">
        <f>C44</f>
        <v>20</v>
      </c>
      <c r="D43" s="51">
        <f>D44</f>
        <v>0</v>
      </c>
    </row>
    <row r="44" spans="1:4" ht="18.75" customHeight="1">
      <c r="A44" s="82" t="s">
        <v>348</v>
      </c>
      <c r="B44" s="180" t="s">
        <v>351</v>
      </c>
      <c r="C44" s="87">
        <f>SUM(C45)</f>
        <v>20</v>
      </c>
      <c r="D44" s="87">
        <f>SUM(D45)</f>
        <v>0</v>
      </c>
    </row>
    <row r="45" spans="1:4" ht="39.75" customHeight="1">
      <c r="A45" s="88" t="s">
        <v>349</v>
      </c>
      <c r="B45" s="181" t="s">
        <v>384</v>
      </c>
      <c r="C45" s="39">
        <v>20</v>
      </c>
      <c r="D45" s="39">
        <v>0</v>
      </c>
    </row>
    <row r="46" spans="1:4" ht="15" customHeight="1">
      <c r="A46" s="81" t="s">
        <v>244</v>
      </c>
      <c r="B46" s="32" t="s">
        <v>12</v>
      </c>
      <c r="C46" s="40">
        <f>C47</f>
        <v>29207.9</v>
      </c>
      <c r="D46" s="40">
        <f>D47</f>
        <v>13845.9</v>
      </c>
    </row>
    <row r="47" spans="1:4" ht="26.25" customHeight="1">
      <c r="A47" s="36" t="s">
        <v>243</v>
      </c>
      <c r="B47" s="11" t="s">
        <v>21</v>
      </c>
      <c r="C47" s="38">
        <f>C48+C51</f>
        <v>29207.9</v>
      </c>
      <c r="D47" s="38">
        <f>D48+D51</f>
        <v>13845.9</v>
      </c>
    </row>
    <row r="48" spans="1:4" ht="24.75" customHeight="1">
      <c r="A48" s="82" t="s">
        <v>809</v>
      </c>
      <c r="B48" s="64" t="s">
        <v>810</v>
      </c>
      <c r="C48" s="84">
        <f>C49</f>
        <v>14282.5</v>
      </c>
      <c r="D48" s="84">
        <f>D49</f>
        <v>3570.6</v>
      </c>
    </row>
    <row r="49" spans="1:4" ht="17.25" customHeight="1">
      <c r="A49" s="36" t="s">
        <v>811</v>
      </c>
      <c r="B49" s="11" t="s">
        <v>812</v>
      </c>
      <c r="C49" s="38">
        <f>C50</f>
        <v>14282.5</v>
      </c>
      <c r="D49" s="38">
        <f>D50</f>
        <v>3570.6</v>
      </c>
    </row>
    <row r="50" spans="1:4" ht="40.5" customHeight="1">
      <c r="A50" s="36" t="s">
        <v>813</v>
      </c>
      <c r="B50" s="11" t="s">
        <v>385</v>
      </c>
      <c r="C50" s="38">
        <v>14282.5</v>
      </c>
      <c r="D50" s="3">
        <v>3570.6</v>
      </c>
    </row>
    <row r="51" spans="1:4" ht="25.5" customHeight="1">
      <c r="A51" s="86" t="s">
        <v>814</v>
      </c>
      <c r="B51" s="64" t="s">
        <v>815</v>
      </c>
      <c r="C51" s="84">
        <f>C52+C55</f>
        <v>14925.400000000001</v>
      </c>
      <c r="D51" s="84">
        <f>D52+D55</f>
        <v>10275.3</v>
      </c>
    </row>
    <row r="52" spans="1:4" ht="38.25" customHeight="1">
      <c r="A52" s="89" t="s">
        <v>816</v>
      </c>
      <c r="B52" s="65" t="s">
        <v>57</v>
      </c>
      <c r="C52" s="90">
        <f>C53+C54</f>
        <v>3436.3</v>
      </c>
      <c r="D52" s="90">
        <f>D53+D54</f>
        <v>2499.7</v>
      </c>
    </row>
    <row r="53" spans="1:4" ht="66.75" customHeight="1">
      <c r="A53" s="7" t="s">
        <v>817</v>
      </c>
      <c r="B53" s="11" t="s">
        <v>386</v>
      </c>
      <c r="C53" s="38">
        <v>3429.8</v>
      </c>
      <c r="D53" s="3">
        <v>2493.2</v>
      </c>
    </row>
    <row r="54" spans="1:4" ht="92.25" customHeight="1">
      <c r="A54" s="7" t="s">
        <v>818</v>
      </c>
      <c r="B54" s="11" t="s">
        <v>108</v>
      </c>
      <c r="C54" s="38">
        <v>6.5</v>
      </c>
      <c r="D54" s="3">
        <v>6.5</v>
      </c>
    </row>
    <row r="55" spans="1:4" ht="51.75" customHeight="1">
      <c r="A55" s="89" t="s">
        <v>819</v>
      </c>
      <c r="B55" s="65" t="s">
        <v>820</v>
      </c>
      <c r="C55" s="90">
        <f>C56</f>
        <v>11489.1</v>
      </c>
      <c r="D55" s="90">
        <f>D56</f>
        <v>7775.6</v>
      </c>
    </row>
    <row r="56" spans="1:4" ht="64.5" customHeight="1">
      <c r="A56" s="7" t="s">
        <v>821</v>
      </c>
      <c r="B56" s="11" t="s">
        <v>387</v>
      </c>
      <c r="C56" s="38">
        <f>C57+C58</f>
        <v>11489.1</v>
      </c>
      <c r="D56" s="38">
        <f>D57+D58</f>
        <v>7775.6</v>
      </c>
    </row>
    <row r="57" spans="1:4" ht="40.5" customHeight="1">
      <c r="A57" s="7" t="s">
        <v>822</v>
      </c>
      <c r="B57" s="11" t="s">
        <v>388</v>
      </c>
      <c r="C57" s="38">
        <v>8098.6</v>
      </c>
      <c r="D57" s="3">
        <v>5038.3</v>
      </c>
    </row>
    <row r="58" spans="1:4" ht="41.25" customHeight="1">
      <c r="A58" s="8" t="s">
        <v>823</v>
      </c>
      <c r="B58" s="11" t="s">
        <v>389</v>
      </c>
      <c r="C58" s="38">
        <v>3390.5</v>
      </c>
      <c r="D58" s="39">
        <v>2737.3</v>
      </c>
    </row>
    <row r="59" spans="1:4" ht="14.25" customHeight="1">
      <c r="A59" s="8"/>
      <c r="B59" s="32" t="s">
        <v>59</v>
      </c>
      <c r="C59" s="40">
        <f>C7+C46</f>
        <v>107123.90000000002</v>
      </c>
      <c r="D59" s="40">
        <f>D7+D46</f>
        <v>82021.5</v>
      </c>
    </row>
    <row r="60" spans="1:4" ht="15" customHeight="1">
      <c r="A60" s="293" t="s">
        <v>13</v>
      </c>
      <c r="B60" s="294"/>
      <c r="C60" s="294"/>
      <c r="D60" s="295"/>
    </row>
    <row r="61" spans="1:4" ht="25.5" customHeight="1">
      <c r="A61" s="113" t="s">
        <v>321</v>
      </c>
      <c r="B61" s="70" t="s">
        <v>60</v>
      </c>
      <c r="C61" s="71">
        <f>C62</f>
        <v>3371.5</v>
      </c>
      <c r="D61" s="71">
        <f>D62</f>
        <v>2220.3999999999996</v>
      </c>
    </row>
    <row r="62" spans="1:4" ht="15" customHeight="1">
      <c r="A62" s="114" t="s">
        <v>322</v>
      </c>
      <c r="B62" s="41" t="s">
        <v>37</v>
      </c>
      <c r="C62" s="42">
        <f>C63+C72+C89</f>
        <v>3371.5</v>
      </c>
      <c r="D62" s="42">
        <f>D63+D72+D89</f>
        <v>2220.3999999999996</v>
      </c>
    </row>
    <row r="63" spans="1:4" ht="39.75" customHeight="1">
      <c r="A63" s="114" t="s">
        <v>323</v>
      </c>
      <c r="B63" s="43" t="s">
        <v>208</v>
      </c>
      <c r="C63" s="48">
        <f>C64</f>
        <v>1243.7</v>
      </c>
      <c r="D63" s="48">
        <f>D64</f>
        <v>948.4000000000001</v>
      </c>
    </row>
    <row r="64" spans="1:4" ht="13.5" customHeight="1">
      <c r="A64" s="114" t="s">
        <v>536</v>
      </c>
      <c r="B64" s="5" t="s">
        <v>390</v>
      </c>
      <c r="C64" s="48">
        <f>C65+C69</f>
        <v>1243.7</v>
      </c>
      <c r="D64" s="48">
        <f>D65+D69</f>
        <v>948.4000000000001</v>
      </c>
    </row>
    <row r="65" spans="1:4" ht="70.5" customHeight="1">
      <c r="A65" s="115" t="s">
        <v>538</v>
      </c>
      <c r="B65" s="34" t="s">
        <v>539</v>
      </c>
      <c r="C65" s="83">
        <f>C66</f>
        <v>1213.7</v>
      </c>
      <c r="D65" s="83">
        <f>D66</f>
        <v>930.9000000000001</v>
      </c>
    </row>
    <row r="66" spans="1:4" ht="29.25" customHeight="1">
      <c r="A66" s="117" t="s">
        <v>537</v>
      </c>
      <c r="B66" s="118" t="s">
        <v>368</v>
      </c>
      <c r="C66" s="119">
        <f>C67+C68</f>
        <v>1213.7</v>
      </c>
      <c r="D66" s="119">
        <f>D67+D68</f>
        <v>930.9000000000001</v>
      </c>
    </row>
    <row r="67" spans="1:4" ht="27.75" customHeight="1">
      <c r="A67" s="112" t="s">
        <v>540</v>
      </c>
      <c r="B67" s="6" t="s">
        <v>542</v>
      </c>
      <c r="C67" s="35">
        <v>942.5</v>
      </c>
      <c r="D67" s="38">
        <v>726.6</v>
      </c>
    </row>
    <row r="68" spans="1:4" ht="41.25" customHeight="1">
      <c r="A68" s="112" t="s">
        <v>541</v>
      </c>
      <c r="B68" s="6" t="s">
        <v>543</v>
      </c>
      <c r="C68" s="35">
        <v>271.2</v>
      </c>
      <c r="D68" s="38">
        <v>204.3</v>
      </c>
    </row>
    <row r="69" spans="1:4" ht="27" customHeight="1">
      <c r="A69" s="115" t="s">
        <v>544</v>
      </c>
      <c r="B69" s="34" t="s">
        <v>547</v>
      </c>
      <c r="C69" s="83">
        <f>SUM(C70)</f>
        <v>30</v>
      </c>
      <c r="D69" s="83">
        <f>SUM(D70)</f>
        <v>17.5</v>
      </c>
    </row>
    <row r="70" spans="1:4" ht="27.75" customHeight="1">
      <c r="A70" s="117" t="s">
        <v>545</v>
      </c>
      <c r="B70" s="118" t="s">
        <v>360</v>
      </c>
      <c r="C70" s="119">
        <f>C71</f>
        <v>30</v>
      </c>
      <c r="D70" s="119">
        <f>D71</f>
        <v>17.5</v>
      </c>
    </row>
    <row r="71" spans="1:4" ht="28.5" customHeight="1">
      <c r="A71" s="112" t="s">
        <v>546</v>
      </c>
      <c r="B71" s="33" t="s">
        <v>580</v>
      </c>
      <c r="C71" s="35">
        <v>30</v>
      </c>
      <c r="D71" s="35">
        <v>17.5</v>
      </c>
    </row>
    <row r="72" spans="1:4" ht="51.75" customHeight="1">
      <c r="A72" s="114" t="s">
        <v>325</v>
      </c>
      <c r="B72" s="43" t="s">
        <v>429</v>
      </c>
      <c r="C72" s="48">
        <f>C73+C77</f>
        <v>2055.7999999999997</v>
      </c>
      <c r="D72" s="48">
        <f>D73+D77</f>
        <v>1217.9999999999998</v>
      </c>
    </row>
    <row r="73" spans="1:4" ht="81.75" customHeight="1">
      <c r="A73" s="114" t="s">
        <v>548</v>
      </c>
      <c r="B73" s="64" t="s">
        <v>391</v>
      </c>
      <c r="C73" s="48">
        <f aca="true" t="shared" si="1" ref="C73:D75">C74</f>
        <v>140.4</v>
      </c>
      <c r="D73" s="48">
        <f t="shared" si="1"/>
        <v>19.5</v>
      </c>
    </row>
    <row r="74" spans="1:4" ht="72.75" customHeight="1">
      <c r="A74" s="115" t="s">
        <v>549</v>
      </c>
      <c r="B74" s="34" t="s">
        <v>539</v>
      </c>
      <c r="C74" s="83">
        <f t="shared" si="1"/>
        <v>140.4</v>
      </c>
      <c r="D74" s="83">
        <f t="shared" si="1"/>
        <v>19.5</v>
      </c>
    </row>
    <row r="75" spans="1:4" ht="30" customHeight="1">
      <c r="A75" s="117" t="s">
        <v>550</v>
      </c>
      <c r="B75" s="118" t="s">
        <v>368</v>
      </c>
      <c r="C75" s="119">
        <f t="shared" si="1"/>
        <v>140.4</v>
      </c>
      <c r="D75" s="119">
        <f t="shared" si="1"/>
        <v>19.5</v>
      </c>
    </row>
    <row r="76" spans="1:4" ht="54.75" customHeight="1">
      <c r="A76" s="112" t="s">
        <v>551</v>
      </c>
      <c r="B76" s="6" t="s">
        <v>552</v>
      </c>
      <c r="C76" s="44">
        <v>140.4</v>
      </c>
      <c r="D76" s="44">
        <v>19.5</v>
      </c>
    </row>
    <row r="77" spans="1:4" ht="41.25" customHeight="1">
      <c r="A77" s="114" t="s">
        <v>553</v>
      </c>
      <c r="B77" s="64" t="s">
        <v>392</v>
      </c>
      <c r="C77" s="48">
        <f>C78+C82+C85</f>
        <v>1915.3999999999999</v>
      </c>
      <c r="D77" s="48">
        <f>D78+D82+D85</f>
        <v>1198.4999999999998</v>
      </c>
    </row>
    <row r="78" spans="1:4" ht="72.75" customHeight="1">
      <c r="A78" s="115" t="s">
        <v>554</v>
      </c>
      <c r="B78" s="34" t="s">
        <v>539</v>
      </c>
      <c r="C78" s="83">
        <f>C79</f>
        <v>1521.6</v>
      </c>
      <c r="D78" s="83">
        <f>D79</f>
        <v>1093.3</v>
      </c>
    </row>
    <row r="79" spans="1:4" ht="28.5" customHeight="1">
      <c r="A79" s="117" t="s">
        <v>555</v>
      </c>
      <c r="B79" s="118" t="s">
        <v>368</v>
      </c>
      <c r="C79" s="119">
        <f>C80+C81</f>
        <v>1521.6</v>
      </c>
      <c r="D79" s="119">
        <f>D80+D81</f>
        <v>1093.3</v>
      </c>
    </row>
    <row r="80" spans="1:4" ht="28.5" customHeight="1">
      <c r="A80" s="112" t="s">
        <v>556</v>
      </c>
      <c r="B80" s="6" t="s">
        <v>542</v>
      </c>
      <c r="C80" s="35">
        <v>1168.7</v>
      </c>
      <c r="D80" s="38">
        <v>829.3</v>
      </c>
    </row>
    <row r="81" spans="1:4" ht="42.75" customHeight="1">
      <c r="A81" s="112" t="s">
        <v>557</v>
      </c>
      <c r="B81" s="6" t="s">
        <v>543</v>
      </c>
      <c r="C81" s="35">
        <v>352.9</v>
      </c>
      <c r="D81" s="35">
        <v>264</v>
      </c>
    </row>
    <row r="82" spans="1:4" ht="30" customHeight="1">
      <c r="A82" s="115" t="s">
        <v>558</v>
      </c>
      <c r="B82" s="34" t="s">
        <v>547</v>
      </c>
      <c r="C82" s="83">
        <f>SUM(C83)</f>
        <v>391.8</v>
      </c>
      <c r="D82" s="83">
        <f>SUM(D83)</f>
        <v>105.1</v>
      </c>
    </row>
    <row r="83" spans="1:4" ht="28.5" customHeight="1">
      <c r="A83" s="117" t="s">
        <v>559</v>
      </c>
      <c r="B83" s="118" t="s">
        <v>360</v>
      </c>
      <c r="C83" s="119">
        <f>C84</f>
        <v>391.8</v>
      </c>
      <c r="D83" s="119">
        <f>D84</f>
        <v>105.1</v>
      </c>
    </row>
    <row r="84" spans="1:4" ht="29.25" customHeight="1">
      <c r="A84" s="112" t="s">
        <v>560</v>
      </c>
      <c r="B84" s="33" t="s">
        <v>580</v>
      </c>
      <c r="C84" s="35">
        <v>391.8</v>
      </c>
      <c r="D84" s="35">
        <v>105.1</v>
      </c>
    </row>
    <row r="85" spans="1:4" ht="15.75" customHeight="1">
      <c r="A85" s="115" t="s">
        <v>561</v>
      </c>
      <c r="B85" s="34" t="s">
        <v>564</v>
      </c>
      <c r="C85" s="120">
        <f>SUM(C86)</f>
        <v>2</v>
      </c>
      <c r="D85" s="120">
        <f>SUM(D86)</f>
        <v>0.1</v>
      </c>
    </row>
    <row r="86" spans="1:4" ht="14.25" customHeight="1">
      <c r="A86" s="117" t="s">
        <v>562</v>
      </c>
      <c r="B86" s="118" t="s">
        <v>326</v>
      </c>
      <c r="C86" s="121">
        <f>SUM(C87+C88)</f>
        <v>2</v>
      </c>
      <c r="D86" s="121">
        <f>SUM(D87+D88)</f>
        <v>0.1</v>
      </c>
    </row>
    <row r="87" spans="1:4" ht="27.75" customHeight="1">
      <c r="A87" s="112" t="s">
        <v>563</v>
      </c>
      <c r="B87" s="6" t="s">
        <v>565</v>
      </c>
      <c r="C87" s="44">
        <v>1.9</v>
      </c>
      <c r="D87" s="44">
        <v>0.1</v>
      </c>
    </row>
    <row r="88" spans="1:4" ht="20.25" customHeight="1">
      <c r="A88" s="112" t="s">
        <v>777</v>
      </c>
      <c r="B88" s="6" t="s">
        <v>648</v>
      </c>
      <c r="C88" s="44">
        <v>0.1</v>
      </c>
      <c r="D88" s="44">
        <v>0</v>
      </c>
    </row>
    <row r="89" spans="1:4" ht="18" customHeight="1">
      <c r="A89" s="114" t="s">
        <v>566</v>
      </c>
      <c r="B89" s="43" t="s">
        <v>31</v>
      </c>
      <c r="C89" s="48">
        <f>C90</f>
        <v>72</v>
      </c>
      <c r="D89" s="48">
        <f>D90</f>
        <v>54</v>
      </c>
    </row>
    <row r="90" spans="1:4" ht="56.25" customHeight="1">
      <c r="A90" s="114" t="s">
        <v>567</v>
      </c>
      <c r="B90" s="64" t="s">
        <v>396</v>
      </c>
      <c r="C90" s="48">
        <f aca="true" t="shared" si="2" ref="C90:D92">C91</f>
        <v>72</v>
      </c>
      <c r="D90" s="48">
        <f t="shared" si="2"/>
        <v>54</v>
      </c>
    </row>
    <row r="91" spans="1:4" ht="15.75" customHeight="1">
      <c r="A91" s="115" t="s">
        <v>568</v>
      </c>
      <c r="B91" s="34" t="s">
        <v>564</v>
      </c>
      <c r="C91" s="83">
        <f t="shared" si="2"/>
        <v>72</v>
      </c>
      <c r="D91" s="83">
        <f t="shared" si="2"/>
        <v>54</v>
      </c>
    </row>
    <row r="92" spans="1:4" ht="16.5" customHeight="1">
      <c r="A92" s="117" t="s">
        <v>569</v>
      </c>
      <c r="B92" s="118" t="s">
        <v>326</v>
      </c>
      <c r="C92" s="119">
        <f t="shared" si="2"/>
        <v>72</v>
      </c>
      <c r="D92" s="119">
        <f t="shared" si="2"/>
        <v>54</v>
      </c>
    </row>
    <row r="93" spans="1:4" ht="16.5" customHeight="1">
      <c r="A93" s="112" t="s">
        <v>570</v>
      </c>
      <c r="B93" s="6" t="s">
        <v>571</v>
      </c>
      <c r="C93" s="44">
        <v>72</v>
      </c>
      <c r="D93" s="44">
        <v>54</v>
      </c>
    </row>
    <row r="94" spans="1:4" ht="19.5" customHeight="1" hidden="1">
      <c r="A94" s="113" t="s">
        <v>352</v>
      </c>
      <c r="B94" s="70" t="s">
        <v>353</v>
      </c>
      <c r="C94" s="71">
        <f>C95</f>
        <v>0</v>
      </c>
      <c r="D94" s="71">
        <f>D95</f>
        <v>0</v>
      </c>
    </row>
    <row r="95" spans="1:4" ht="14.25" customHeight="1" hidden="1">
      <c r="A95" s="114" t="s">
        <v>354</v>
      </c>
      <c r="B95" s="41" t="s">
        <v>37</v>
      </c>
      <c r="C95" s="45">
        <f>SUM(C96)</f>
        <v>0</v>
      </c>
      <c r="D95" s="45">
        <f>SUM(D96)</f>
        <v>0</v>
      </c>
    </row>
    <row r="96" spans="1:4" ht="19.5" customHeight="1" hidden="1">
      <c r="A96" s="114" t="s">
        <v>355</v>
      </c>
      <c r="B96" s="116" t="s">
        <v>356</v>
      </c>
      <c r="C96" s="45">
        <f>SUM(C97)</f>
        <v>0</v>
      </c>
      <c r="D96" s="45">
        <f>SUM(D97)</f>
        <v>0</v>
      </c>
    </row>
    <row r="97" spans="1:4" ht="15.75" customHeight="1" hidden="1">
      <c r="A97" s="114" t="s">
        <v>357</v>
      </c>
      <c r="B97" s="116" t="s">
        <v>358</v>
      </c>
      <c r="C97" s="45">
        <f>SUM(C101)+C98</f>
        <v>0</v>
      </c>
      <c r="D97" s="45">
        <f>SUM(D101)+D98</f>
        <v>0</v>
      </c>
    </row>
    <row r="98" spans="1:4" ht="27.75" customHeight="1" hidden="1">
      <c r="A98" s="115" t="s">
        <v>378</v>
      </c>
      <c r="B98" s="34" t="s">
        <v>368</v>
      </c>
      <c r="C98" s="120">
        <f>SUM(C99)</f>
        <v>0</v>
      </c>
      <c r="D98" s="120">
        <f>SUM(D99)</f>
        <v>0</v>
      </c>
    </row>
    <row r="99" spans="1:4" ht="17.25" customHeight="1" hidden="1">
      <c r="A99" s="117" t="s">
        <v>379</v>
      </c>
      <c r="B99" s="118" t="s">
        <v>27</v>
      </c>
      <c r="C99" s="121">
        <f>SUM(C100)</f>
        <v>0</v>
      </c>
      <c r="D99" s="121">
        <f>SUM(D100)</f>
        <v>0</v>
      </c>
    </row>
    <row r="100" spans="1:4" ht="14.25" customHeight="1" hidden="1">
      <c r="A100" s="112" t="s">
        <v>379</v>
      </c>
      <c r="B100" s="6" t="s">
        <v>27</v>
      </c>
      <c r="C100" s="44">
        <v>0</v>
      </c>
      <c r="D100" s="44">
        <v>0</v>
      </c>
    </row>
    <row r="101" spans="1:4" ht="27.75" customHeight="1" hidden="1">
      <c r="A101" s="115" t="s">
        <v>359</v>
      </c>
      <c r="B101" s="34" t="s">
        <v>360</v>
      </c>
      <c r="C101" s="120">
        <f>SUM(C102)</f>
        <v>0</v>
      </c>
      <c r="D101" s="120">
        <f>SUM(D102)</f>
        <v>0</v>
      </c>
    </row>
    <row r="102" spans="1:4" ht="17.25" customHeight="1" hidden="1">
      <c r="A102" s="117" t="s">
        <v>380</v>
      </c>
      <c r="B102" s="118" t="s">
        <v>27</v>
      </c>
      <c r="C102" s="121">
        <f>SUM(C103)</f>
        <v>0</v>
      </c>
      <c r="D102" s="121">
        <f>SUM(D103)</f>
        <v>0</v>
      </c>
    </row>
    <row r="103" spans="1:4" ht="14.25" customHeight="1" hidden="1">
      <c r="A103" s="112" t="s">
        <v>380</v>
      </c>
      <c r="B103" s="6" t="s">
        <v>27</v>
      </c>
      <c r="C103" s="44">
        <v>0</v>
      </c>
      <c r="D103" s="44">
        <v>0</v>
      </c>
    </row>
    <row r="104" spans="1:4" ht="27.75" customHeight="1">
      <c r="A104" s="113" t="s">
        <v>328</v>
      </c>
      <c r="B104" s="73" t="s">
        <v>61</v>
      </c>
      <c r="C104" s="72">
        <f>C105+C152+C162+C168+C196+C223+C249+C234+C255</f>
        <v>117215.49999999999</v>
      </c>
      <c r="D104" s="72">
        <f>D105+D152+D162+D168+D196+D223+D249+D234+D255</f>
        <v>59827.899999999994</v>
      </c>
    </row>
    <row r="105" spans="1:4" ht="14.25" customHeight="1">
      <c r="A105" s="114" t="s">
        <v>329</v>
      </c>
      <c r="B105" s="41" t="s">
        <v>37</v>
      </c>
      <c r="C105" s="45">
        <f>C106+C139+C143</f>
        <v>17196.399999999998</v>
      </c>
      <c r="D105" s="45">
        <f>D106+D139+D143</f>
        <v>12127.5</v>
      </c>
    </row>
    <row r="106" spans="1:4" ht="52.5" customHeight="1">
      <c r="A106" s="114" t="s">
        <v>330</v>
      </c>
      <c r="B106" s="43" t="s">
        <v>432</v>
      </c>
      <c r="C106" s="4">
        <f>C107+C115+C127+C131</f>
        <v>17056.399999999998</v>
      </c>
      <c r="D106" s="4">
        <f>D107+D115+D127+D131</f>
        <v>12127.5</v>
      </c>
    </row>
    <row r="107" spans="1:4" ht="56.25" customHeight="1">
      <c r="A107" s="114" t="s">
        <v>572</v>
      </c>
      <c r="B107" s="34" t="s">
        <v>393</v>
      </c>
      <c r="C107" s="48">
        <f>C108+C112</f>
        <v>1233.1000000000001</v>
      </c>
      <c r="D107" s="48">
        <f>D108+D112</f>
        <v>868</v>
      </c>
    </row>
    <row r="108" spans="1:4" ht="71.25" customHeight="1">
      <c r="A108" s="115" t="s">
        <v>573</v>
      </c>
      <c r="B108" s="34" t="s">
        <v>539</v>
      </c>
      <c r="C108" s="83">
        <f>C109</f>
        <v>1213.7</v>
      </c>
      <c r="D108" s="83">
        <f>D109</f>
        <v>853.1</v>
      </c>
    </row>
    <row r="109" spans="1:4" ht="27" customHeight="1">
      <c r="A109" s="117" t="s">
        <v>574</v>
      </c>
      <c r="B109" s="118" t="s">
        <v>368</v>
      </c>
      <c r="C109" s="119">
        <f>C110+C111</f>
        <v>1213.7</v>
      </c>
      <c r="D109" s="119">
        <f>D110+D111</f>
        <v>853.1</v>
      </c>
    </row>
    <row r="110" spans="1:4" ht="26.25" customHeight="1">
      <c r="A110" s="112" t="s">
        <v>575</v>
      </c>
      <c r="B110" s="6" t="s">
        <v>542</v>
      </c>
      <c r="C110" s="35">
        <v>942.5</v>
      </c>
      <c r="D110" s="38">
        <v>661.1</v>
      </c>
    </row>
    <row r="111" spans="1:4" ht="42.75" customHeight="1">
      <c r="A111" s="112" t="s">
        <v>576</v>
      </c>
      <c r="B111" s="6" t="s">
        <v>543</v>
      </c>
      <c r="C111" s="35">
        <v>271.2</v>
      </c>
      <c r="D111" s="38">
        <v>192</v>
      </c>
    </row>
    <row r="112" spans="1:4" ht="30.75" customHeight="1">
      <c r="A112" s="115" t="s">
        <v>577</v>
      </c>
      <c r="B112" s="34" t="s">
        <v>547</v>
      </c>
      <c r="C112" s="83">
        <f>SUM(C113)</f>
        <v>19.4</v>
      </c>
      <c r="D112" s="83">
        <f>SUM(D113)</f>
        <v>14.9</v>
      </c>
    </row>
    <row r="113" spans="1:4" ht="29.25" customHeight="1">
      <c r="A113" s="117" t="s">
        <v>578</v>
      </c>
      <c r="B113" s="118" t="s">
        <v>360</v>
      </c>
      <c r="C113" s="119">
        <f>C114</f>
        <v>19.4</v>
      </c>
      <c r="D113" s="119">
        <f>D114</f>
        <v>14.9</v>
      </c>
    </row>
    <row r="114" spans="1:4" ht="30" customHeight="1">
      <c r="A114" s="112" t="s">
        <v>579</v>
      </c>
      <c r="B114" s="33" t="s">
        <v>580</v>
      </c>
      <c r="C114" s="35">
        <v>19.4</v>
      </c>
      <c r="D114" s="35">
        <v>14.9</v>
      </c>
    </row>
    <row r="115" spans="1:4" ht="42" customHeight="1">
      <c r="A115" s="114" t="s">
        <v>581</v>
      </c>
      <c r="B115" s="64" t="s">
        <v>394</v>
      </c>
      <c r="C115" s="48">
        <f>C116+C120+C124</f>
        <v>12386.999999999998</v>
      </c>
      <c r="D115" s="48">
        <f>D116+D120+D124</f>
        <v>8808.9</v>
      </c>
    </row>
    <row r="116" spans="1:4" ht="71.25" customHeight="1">
      <c r="A116" s="115" t="s">
        <v>582</v>
      </c>
      <c r="B116" s="34" t="s">
        <v>539</v>
      </c>
      <c r="C116" s="83">
        <f>C117</f>
        <v>9716.8</v>
      </c>
      <c r="D116" s="83">
        <f>D117</f>
        <v>7264.799999999999</v>
      </c>
    </row>
    <row r="117" spans="1:4" ht="27.75" customHeight="1">
      <c r="A117" s="117" t="s">
        <v>583</v>
      </c>
      <c r="B117" s="118" t="s">
        <v>368</v>
      </c>
      <c r="C117" s="119">
        <f>C118+C119</f>
        <v>9716.8</v>
      </c>
      <c r="D117" s="119">
        <f>D118+D119</f>
        <v>7264.799999999999</v>
      </c>
    </row>
    <row r="118" spans="1:4" ht="25.5" customHeight="1">
      <c r="A118" s="112" t="s">
        <v>584</v>
      </c>
      <c r="B118" s="6" t="s">
        <v>542</v>
      </c>
      <c r="C118" s="35">
        <v>7464.6</v>
      </c>
      <c r="D118" s="35">
        <v>5573.9</v>
      </c>
    </row>
    <row r="119" spans="1:4" ht="42.75" customHeight="1">
      <c r="A119" s="112" t="s">
        <v>585</v>
      </c>
      <c r="B119" s="6" t="s">
        <v>543</v>
      </c>
      <c r="C119" s="35">
        <v>2252.2</v>
      </c>
      <c r="D119" s="35">
        <v>1690.9</v>
      </c>
    </row>
    <row r="120" spans="1:4" ht="25.5" customHeight="1">
      <c r="A120" s="115" t="s">
        <v>586</v>
      </c>
      <c r="B120" s="34" t="s">
        <v>547</v>
      </c>
      <c r="C120" s="83">
        <f>SUM(C121)</f>
        <v>2659.9</v>
      </c>
      <c r="D120" s="83">
        <f>SUM(D121)</f>
        <v>1544.1</v>
      </c>
    </row>
    <row r="121" spans="1:4" ht="30" customHeight="1">
      <c r="A121" s="117" t="s">
        <v>587</v>
      </c>
      <c r="B121" s="118" t="s">
        <v>360</v>
      </c>
      <c r="C121" s="119">
        <f>C122</f>
        <v>2659.9</v>
      </c>
      <c r="D121" s="119">
        <f>D122</f>
        <v>1544.1</v>
      </c>
    </row>
    <row r="122" spans="1:4" ht="28.5" customHeight="1">
      <c r="A122" s="112" t="s">
        <v>588</v>
      </c>
      <c r="B122" s="33" t="s">
        <v>580</v>
      </c>
      <c r="C122" s="35">
        <v>2659.9</v>
      </c>
      <c r="D122" s="38">
        <v>1544.1</v>
      </c>
    </row>
    <row r="123" spans="1:4" ht="15.75" customHeight="1">
      <c r="A123" s="115" t="s">
        <v>589</v>
      </c>
      <c r="B123" s="34" t="s">
        <v>564</v>
      </c>
      <c r="C123" s="83">
        <f>C124</f>
        <v>10.299999999999999</v>
      </c>
      <c r="D123" s="83">
        <f>D124</f>
        <v>0</v>
      </c>
    </row>
    <row r="124" spans="1:4" ht="17.25" customHeight="1">
      <c r="A124" s="115" t="s">
        <v>590</v>
      </c>
      <c r="B124" s="118" t="s">
        <v>326</v>
      </c>
      <c r="C124" s="83">
        <f>SUM(C125+C126)</f>
        <v>10.299999999999999</v>
      </c>
      <c r="D124" s="83">
        <f>SUM(D125+D126)</f>
        <v>0</v>
      </c>
    </row>
    <row r="125" spans="1:4" ht="27.75" customHeight="1">
      <c r="A125" s="117" t="s">
        <v>591</v>
      </c>
      <c r="B125" s="6" t="s">
        <v>565</v>
      </c>
      <c r="C125" s="119">
        <v>10.2</v>
      </c>
      <c r="D125" s="90">
        <v>0</v>
      </c>
    </row>
    <row r="126" spans="1:4" ht="16.5" customHeight="1">
      <c r="A126" s="117" t="s">
        <v>778</v>
      </c>
      <c r="B126" s="6" t="s">
        <v>648</v>
      </c>
      <c r="C126" s="119">
        <v>0.1</v>
      </c>
      <c r="D126" s="90">
        <v>0</v>
      </c>
    </row>
    <row r="127" spans="1:4" ht="54" customHeight="1">
      <c r="A127" s="114" t="s">
        <v>593</v>
      </c>
      <c r="B127" s="64" t="s">
        <v>592</v>
      </c>
      <c r="C127" s="48">
        <f>C128</f>
        <v>6.5</v>
      </c>
      <c r="D127" s="48">
        <f>D128</f>
        <v>6.5</v>
      </c>
    </row>
    <row r="128" spans="1:4" ht="27" customHeight="1">
      <c r="A128" s="115" t="s">
        <v>594</v>
      </c>
      <c r="B128" s="34" t="s">
        <v>547</v>
      </c>
      <c r="C128" s="83">
        <f>SUM(C129)</f>
        <v>6.5</v>
      </c>
      <c r="D128" s="83">
        <f>SUM(D129)</f>
        <v>6.5</v>
      </c>
    </row>
    <row r="129" spans="1:4" ht="29.25" customHeight="1">
      <c r="A129" s="117" t="s">
        <v>595</v>
      </c>
      <c r="B129" s="118" t="s">
        <v>360</v>
      </c>
      <c r="C129" s="119">
        <f>SUM(C130)</f>
        <v>6.5</v>
      </c>
      <c r="D129" s="119">
        <f>SUM(D130)</f>
        <v>6.5</v>
      </c>
    </row>
    <row r="130" spans="1:4" ht="27.75" customHeight="1">
      <c r="A130" s="112" t="s">
        <v>596</v>
      </c>
      <c r="B130" s="33" t="s">
        <v>580</v>
      </c>
      <c r="C130" s="46">
        <v>6.5</v>
      </c>
      <c r="D130" s="46">
        <v>6.5</v>
      </c>
    </row>
    <row r="131" spans="1:4" ht="54">
      <c r="A131" s="114" t="s">
        <v>597</v>
      </c>
      <c r="B131" s="64" t="s">
        <v>605</v>
      </c>
      <c r="C131" s="51">
        <f>C132+C136</f>
        <v>3429.7999999999997</v>
      </c>
      <c r="D131" s="51">
        <f>D132+D136</f>
        <v>2444.1</v>
      </c>
    </row>
    <row r="132" spans="1:4" ht="67.5">
      <c r="A132" s="114" t="s">
        <v>598</v>
      </c>
      <c r="B132" s="34" t="s">
        <v>539</v>
      </c>
      <c r="C132" s="51">
        <f>C133</f>
        <v>3190.6</v>
      </c>
      <c r="D132" s="51">
        <f>D133</f>
        <v>2347.5</v>
      </c>
    </row>
    <row r="133" spans="1:4" ht="25.5">
      <c r="A133" s="117" t="s">
        <v>599</v>
      </c>
      <c r="B133" s="118" t="s">
        <v>368</v>
      </c>
      <c r="C133" s="124">
        <f>C134+C135</f>
        <v>3190.6</v>
      </c>
      <c r="D133" s="124">
        <f>D134+D135</f>
        <v>2347.5</v>
      </c>
    </row>
    <row r="134" spans="1:4" ht="25.5">
      <c r="A134" s="112" t="s">
        <v>600</v>
      </c>
      <c r="B134" s="6" t="s">
        <v>542</v>
      </c>
      <c r="C134" s="39">
        <v>2450.5</v>
      </c>
      <c r="D134" s="39">
        <v>1809.3</v>
      </c>
    </row>
    <row r="135" spans="1:4" ht="45.75" customHeight="1">
      <c r="A135" s="112" t="s">
        <v>601</v>
      </c>
      <c r="B135" s="6" t="s">
        <v>543</v>
      </c>
      <c r="C135" s="39">
        <v>740.1</v>
      </c>
      <c r="D135" s="12">
        <v>538.2</v>
      </c>
    </row>
    <row r="136" spans="1:4" ht="28.5" customHeight="1">
      <c r="A136" s="114" t="s">
        <v>602</v>
      </c>
      <c r="B136" s="34" t="s">
        <v>547</v>
      </c>
      <c r="C136" s="48">
        <f>C137</f>
        <v>239.2</v>
      </c>
      <c r="D136" s="48">
        <f>D137</f>
        <v>96.6</v>
      </c>
    </row>
    <row r="137" spans="1:4" ht="28.5" customHeight="1">
      <c r="A137" s="117" t="s">
        <v>603</v>
      </c>
      <c r="B137" s="118" t="s">
        <v>360</v>
      </c>
      <c r="C137" s="124">
        <f>SUM(C138)</f>
        <v>239.2</v>
      </c>
      <c r="D137" s="124">
        <f>SUM(D138)</f>
        <v>96.6</v>
      </c>
    </row>
    <row r="138" spans="1:4" ht="25.5">
      <c r="A138" s="112" t="s">
        <v>604</v>
      </c>
      <c r="B138" s="33" t="s">
        <v>580</v>
      </c>
      <c r="C138" s="39">
        <v>239.2</v>
      </c>
      <c r="D138" s="12">
        <v>96.6</v>
      </c>
    </row>
    <row r="139" spans="1:4" ht="14.25" customHeight="1">
      <c r="A139" s="114" t="s">
        <v>361</v>
      </c>
      <c r="B139" s="122" t="s">
        <v>362</v>
      </c>
      <c r="C139" s="48">
        <f aca="true" t="shared" si="3" ref="C139:D141">SUM(C140)</f>
        <v>100</v>
      </c>
      <c r="D139" s="48">
        <f t="shared" si="3"/>
        <v>0</v>
      </c>
    </row>
    <row r="140" spans="1:4" ht="30.75" customHeight="1">
      <c r="A140" s="114" t="s">
        <v>606</v>
      </c>
      <c r="B140" s="47" t="s">
        <v>395</v>
      </c>
      <c r="C140" s="48">
        <f t="shared" si="3"/>
        <v>100</v>
      </c>
      <c r="D140" s="48">
        <f t="shared" si="3"/>
        <v>0</v>
      </c>
    </row>
    <row r="141" spans="1:4" ht="19.5" customHeight="1">
      <c r="A141" s="115" t="s">
        <v>607</v>
      </c>
      <c r="B141" s="34" t="s">
        <v>564</v>
      </c>
      <c r="C141" s="83">
        <f t="shared" si="3"/>
        <v>100</v>
      </c>
      <c r="D141" s="83">
        <f t="shared" si="3"/>
        <v>0</v>
      </c>
    </row>
    <row r="142" spans="1:4" ht="13.5" customHeight="1">
      <c r="A142" s="112" t="s">
        <v>608</v>
      </c>
      <c r="B142" s="37" t="s">
        <v>363</v>
      </c>
      <c r="C142" s="46">
        <v>100</v>
      </c>
      <c r="D142" s="46">
        <v>0</v>
      </c>
    </row>
    <row r="143" spans="1:4" ht="14.25" customHeight="1">
      <c r="A143" s="114" t="s">
        <v>331</v>
      </c>
      <c r="B143" s="122" t="s">
        <v>31</v>
      </c>
      <c r="C143" s="48">
        <f>C144</f>
        <v>40</v>
      </c>
      <c r="D143" s="48">
        <f>D144</f>
        <v>0</v>
      </c>
    </row>
    <row r="144" spans="1:4" ht="42" customHeight="1">
      <c r="A144" s="114" t="s">
        <v>609</v>
      </c>
      <c r="B144" s="47" t="s">
        <v>62</v>
      </c>
      <c r="C144" s="48">
        <f aca="true" t="shared" si="4" ref="C144:D146">C145</f>
        <v>40</v>
      </c>
      <c r="D144" s="48">
        <f t="shared" si="4"/>
        <v>0</v>
      </c>
    </row>
    <row r="145" spans="1:4" ht="27" customHeight="1">
      <c r="A145" s="115" t="s">
        <v>610</v>
      </c>
      <c r="B145" s="34" t="s">
        <v>547</v>
      </c>
      <c r="C145" s="83">
        <f t="shared" si="4"/>
        <v>40</v>
      </c>
      <c r="D145" s="83">
        <f t="shared" si="4"/>
        <v>0</v>
      </c>
    </row>
    <row r="146" spans="1:4" ht="29.25" customHeight="1">
      <c r="A146" s="117" t="s">
        <v>611</v>
      </c>
      <c r="B146" s="118" t="s">
        <v>360</v>
      </c>
      <c r="C146" s="123">
        <f t="shared" si="4"/>
        <v>40</v>
      </c>
      <c r="D146" s="123">
        <f t="shared" si="4"/>
        <v>0</v>
      </c>
    </row>
    <row r="147" spans="1:4" ht="27.75" customHeight="1">
      <c r="A147" s="112" t="s">
        <v>612</v>
      </c>
      <c r="B147" s="33" t="s">
        <v>580</v>
      </c>
      <c r="C147" s="46">
        <v>40</v>
      </c>
      <c r="D147" s="12">
        <v>0</v>
      </c>
    </row>
    <row r="148" spans="1:4" ht="26.25" customHeight="1" hidden="1">
      <c r="A148" s="114" t="s">
        <v>613</v>
      </c>
      <c r="B148" s="34" t="s">
        <v>110</v>
      </c>
      <c r="C148" s="48">
        <f aca="true" t="shared" si="5" ref="C148:D150">SUM(C149)</f>
        <v>0</v>
      </c>
      <c r="D148" s="48">
        <f t="shared" si="5"/>
        <v>0</v>
      </c>
    </row>
    <row r="149" spans="1:4" ht="28.5" customHeight="1" hidden="1">
      <c r="A149" s="114" t="s">
        <v>614</v>
      </c>
      <c r="B149" s="34" t="s">
        <v>547</v>
      </c>
      <c r="C149" s="48">
        <f t="shared" si="5"/>
        <v>0</v>
      </c>
      <c r="D149" s="48">
        <f t="shared" si="5"/>
        <v>0</v>
      </c>
    </row>
    <row r="150" spans="1:4" ht="30" customHeight="1" hidden="1">
      <c r="A150" s="117" t="s">
        <v>615</v>
      </c>
      <c r="B150" s="118" t="s">
        <v>360</v>
      </c>
      <c r="C150" s="119">
        <f t="shared" si="5"/>
        <v>0</v>
      </c>
      <c r="D150" s="119">
        <f t="shared" si="5"/>
        <v>0</v>
      </c>
    </row>
    <row r="151" spans="1:4" ht="28.5" customHeight="1" hidden="1">
      <c r="A151" s="112" t="s">
        <v>616</v>
      </c>
      <c r="B151" s="33" t="s">
        <v>580</v>
      </c>
      <c r="C151" s="35">
        <v>0</v>
      </c>
      <c r="D151" s="38">
        <v>0</v>
      </c>
    </row>
    <row r="152" spans="1:4" ht="26.25" customHeight="1">
      <c r="A152" s="114" t="s">
        <v>0</v>
      </c>
      <c r="B152" s="116" t="s">
        <v>32</v>
      </c>
      <c r="C152" s="48">
        <f>C153</f>
        <v>310</v>
      </c>
      <c r="D152" s="48">
        <f>D153</f>
        <v>49.8</v>
      </c>
    </row>
    <row r="153" spans="1:4" ht="39.75" customHeight="1">
      <c r="A153" s="114" t="s">
        <v>1</v>
      </c>
      <c r="B153" s="116" t="s">
        <v>2</v>
      </c>
      <c r="C153" s="48">
        <f>C154+C158</f>
        <v>310</v>
      </c>
      <c r="D153" s="48">
        <f>D154+D158</f>
        <v>49.8</v>
      </c>
    </row>
    <row r="154" spans="1:4" ht="98.25" customHeight="1">
      <c r="A154" s="114" t="s">
        <v>617</v>
      </c>
      <c r="B154" s="64" t="s">
        <v>402</v>
      </c>
      <c r="C154" s="48">
        <f>C155</f>
        <v>210</v>
      </c>
      <c r="D154" s="48">
        <f>D155</f>
        <v>0</v>
      </c>
    </row>
    <row r="155" spans="1:4" ht="27.75" customHeight="1">
      <c r="A155" s="114" t="s">
        <v>618</v>
      </c>
      <c r="B155" s="34" t="s">
        <v>547</v>
      </c>
      <c r="C155" s="48">
        <f>C156</f>
        <v>210</v>
      </c>
      <c r="D155" s="48">
        <f>D156</f>
        <v>0</v>
      </c>
    </row>
    <row r="156" spans="1:4" ht="30" customHeight="1">
      <c r="A156" s="117" t="s">
        <v>619</v>
      </c>
      <c r="B156" s="118" t="s">
        <v>360</v>
      </c>
      <c r="C156" s="119">
        <f>SUM(C157)</f>
        <v>210</v>
      </c>
      <c r="D156" s="119">
        <f>SUM(D157)</f>
        <v>0</v>
      </c>
    </row>
    <row r="157" spans="1:4" ht="30" customHeight="1">
      <c r="A157" s="112" t="s">
        <v>620</v>
      </c>
      <c r="B157" s="33" t="s">
        <v>580</v>
      </c>
      <c r="C157" s="35">
        <v>210</v>
      </c>
      <c r="D157" s="38">
        <v>0</v>
      </c>
    </row>
    <row r="158" spans="1:4" ht="67.5" customHeight="1">
      <c r="A158" s="114" t="s">
        <v>621</v>
      </c>
      <c r="B158" s="64" t="s">
        <v>3</v>
      </c>
      <c r="C158" s="48">
        <f aca="true" t="shared" si="6" ref="C158:D160">C159</f>
        <v>100</v>
      </c>
      <c r="D158" s="48">
        <f t="shared" si="6"/>
        <v>49.8</v>
      </c>
    </row>
    <row r="159" spans="1:4" ht="26.25" customHeight="1">
      <c r="A159" s="114" t="s">
        <v>622</v>
      </c>
      <c r="B159" s="34" t="s">
        <v>547</v>
      </c>
      <c r="C159" s="48">
        <f t="shared" si="6"/>
        <v>100</v>
      </c>
      <c r="D159" s="48">
        <f t="shared" si="6"/>
        <v>49.8</v>
      </c>
    </row>
    <row r="160" spans="1:4" ht="29.25" customHeight="1">
      <c r="A160" s="117" t="s">
        <v>623</v>
      </c>
      <c r="B160" s="118" t="s">
        <v>360</v>
      </c>
      <c r="C160" s="119">
        <f t="shared" si="6"/>
        <v>100</v>
      </c>
      <c r="D160" s="119">
        <f t="shared" si="6"/>
        <v>49.8</v>
      </c>
    </row>
    <row r="161" spans="1:4" ht="29.25" customHeight="1">
      <c r="A161" s="112" t="s">
        <v>624</v>
      </c>
      <c r="B161" s="33" t="s">
        <v>580</v>
      </c>
      <c r="C161" s="35">
        <v>100</v>
      </c>
      <c r="D161" s="38">
        <v>49.8</v>
      </c>
    </row>
    <row r="162" spans="1:4" ht="12.75">
      <c r="A162" s="114" t="s">
        <v>292</v>
      </c>
      <c r="B162" s="32" t="s">
        <v>109</v>
      </c>
      <c r="C162" s="48">
        <f>C163</f>
        <v>1108.8</v>
      </c>
      <c r="D162" s="48">
        <f>D163</f>
        <v>936.9</v>
      </c>
    </row>
    <row r="163" spans="1:4" ht="12.75">
      <c r="A163" s="114" t="s">
        <v>293</v>
      </c>
      <c r="B163" s="32" t="s">
        <v>255</v>
      </c>
      <c r="C163" s="48">
        <f aca="true" t="shared" si="7" ref="C163:D166">C164</f>
        <v>1108.8</v>
      </c>
      <c r="D163" s="48">
        <f t="shared" si="7"/>
        <v>936.9</v>
      </c>
    </row>
    <row r="164" spans="1:4" ht="112.5" customHeight="1">
      <c r="A164" s="114" t="s">
        <v>625</v>
      </c>
      <c r="B164" s="64" t="s">
        <v>403</v>
      </c>
      <c r="C164" s="48">
        <f t="shared" si="7"/>
        <v>1108.8</v>
      </c>
      <c r="D164" s="48">
        <f t="shared" si="7"/>
        <v>936.9</v>
      </c>
    </row>
    <row r="165" spans="1:4" ht="30" customHeight="1">
      <c r="A165" s="114" t="s">
        <v>626</v>
      </c>
      <c r="B165" s="34" t="s">
        <v>547</v>
      </c>
      <c r="C165" s="48">
        <f>C166</f>
        <v>1108.8</v>
      </c>
      <c r="D165" s="48">
        <f>D166</f>
        <v>936.9</v>
      </c>
    </row>
    <row r="166" spans="1:4" ht="28.5" customHeight="1">
      <c r="A166" s="117" t="s">
        <v>627</v>
      </c>
      <c r="B166" s="118" t="s">
        <v>360</v>
      </c>
      <c r="C166" s="119">
        <f t="shared" si="7"/>
        <v>1108.8</v>
      </c>
      <c r="D166" s="119">
        <f t="shared" si="7"/>
        <v>936.9</v>
      </c>
    </row>
    <row r="167" spans="1:4" ht="25.5">
      <c r="A167" s="112" t="s">
        <v>628</v>
      </c>
      <c r="B167" s="33" t="s">
        <v>580</v>
      </c>
      <c r="C167" s="35">
        <v>1108.8</v>
      </c>
      <c r="D167" s="38">
        <v>936.9</v>
      </c>
    </row>
    <row r="168" spans="1:4" ht="19.5" customHeight="1">
      <c r="A168" s="114" t="s">
        <v>294</v>
      </c>
      <c r="B168" s="32" t="s">
        <v>33</v>
      </c>
      <c r="C168" s="48">
        <f>C169</f>
        <v>72779</v>
      </c>
      <c r="D168" s="48">
        <f>D169</f>
        <v>30398.5</v>
      </c>
    </row>
    <row r="169" spans="1:4" ht="15" customHeight="1">
      <c r="A169" s="114" t="s">
        <v>295</v>
      </c>
      <c r="B169" s="32" t="s">
        <v>63</v>
      </c>
      <c r="C169" s="48">
        <f>C170+C174+C178+C185</f>
        <v>72779</v>
      </c>
      <c r="D169" s="48">
        <f>D170+D174+D178+D185</f>
        <v>30398.5</v>
      </c>
    </row>
    <row r="170" spans="1:4" ht="27">
      <c r="A170" s="114" t="s">
        <v>629</v>
      </c>
      <c r="B170" s="64" t="s">
        <v>296</v>
      </c>
      <c r="C170" s="48">
        <f aca="true" t="shared" si="8" ref="C170:D172">C171</f>
        <v>34061.7</v>
      </c>
      <c r="D170" s="48">
        <f t="shared" si="8"/>
        <v>7196.9</v>
      </c>
    </row>
    <row r="171" spans="1:4" ht="26.25" customHeight="1">
      <c r="A171" s="114" t="s">
        <v>630</v>
      </c>
      <c r="B171" s="34" t="s">
        <v>547</v>
      </c>
      <c r="C171" s="48">
        <f t="shared" si="8"/>
        <v>34061.7</v>
      </c>
      <c r="D171" s="48">
        <f t="shared" si="8"/>
        <v>7196.9</v>
      </c>
    </row>
    <row r="172" spans="1:4" ht="30.75" customHeight="1">
      <c r="A172" s="117" t="s">
        <v>631</v>
      </c>
      <c r="B172" s="118" t="s">
        <v>360</v>
      </c>
      <c r="C172" s="119">
        <f t="shared" si="8"/>
        <v>34061.7</v>
      </c>
      <c r="D172" s="119">
        <f t="shared" si="8"/>
        <v>7196.9</v>
      </c>
    </row>
    <row r="173" spans="1:4" ht="30.75" customHeight="1">
      <c r="A173" s="112" t="s">
        <v>632</v>
      </c>
      <c r="B173" s="33" t="s">
        <v>580</v>
      </c>
      <c r="C173" s="46">
        <v>34061.7</v>
      </c>
      <c r="D173" s="12">
        <v>7196.9</v>
      </c>
    </row>
    <row r="174" spans="1:4" ht="38.25" customHeight="1">
      <c r="A174" s="114" t="s">
        <v>633</v>
      </c>
      <c r="B174" s="64" t="s">
        <v>375</v>
      </c>
      <c r="C174" s="48">
        <f aca="true" t="shared" si="9" ref="C174:D176">C175</f>
        <v>1100</v>
      </c>
      <c r="D174" s="48">
        <f t="shared" si="9"/>
        <v>99.5</v>
      </c>
    </row>
    <row r="175" spans="1:4" ht="27" customHeight="1">
      <c r="A175" s="114" t="s">
        <v>634</v>
      </c>
      <c r="B175" s="34" t="s">
        <v>547</v>
      </c>
      <c r="C175" s="48">
        <f t="shared" si="9"/>
        <v>1100</v>
      </c>
      <c r="D175" s="48">
        <f t="shared" si="9"/>
        <v>99.5</v>
      </c>
    </row>
    <row r="176" spans="1:4" ht="26.25" customHeight="1">
      <c r="A176" s="117" t="s">
        <v>635</v>
      </c>
      <c r="B176" s="118" t="s">
        <v>360</v>
      </c>
      <c r="C176" s="119">
        <f t="shared" si="9"/>
        <v>1100</v>
      </c>
      <c r="D176" s="119">
        <f t="shared" si="9"/>
        <v>99.5</v>
      </c>
    </row>
    <row r="177" spans="1:4" ht="26.25" customHeight="1">
      <c r="A177" s="112" t="s">
        <v>636</v>
      </c>
      <c r="B177" s="33" t="s">
        <v>580</v>
      </c>
      <c r="C177" s="46">
        <v>1100</v>
      </c>
      <c r="D177" s="12">
        <v>99.5</v>
      </c>
    </row>
    <row r="178" spans="1:4" ht="20.25" customHeight="1">
      <c r="A178" s="114" t="s">
        <v>637</v>
      </c>
      <c r="B178" s="64" t="s">
        <v>64</v>
      </c>
      <c r="C178" s="48">
        <f>C179+C182</f>
        <v>13597.3</v>
      </c>
      <c r="D178" s="48">
        <f>D179+D182</f>
        <v>7633.4</v>
      </c>
    </row>
    <row r="179" spans="1:4" ht="26.25" customHeight="1">
      <c r="A179" s="114" t="s">
        <v>638</v>
      </c>
      <c r="B179" s="34" t="s">
        <v>547</v>
      </c>
      <c r="C179" s="48">
        <f>C180</f>
        <v>12097.3</v>
      </c>
      <c r="D179" s="48">
        <f>D180</f>
        <v>7388.9</v>
      </c>
    </row>
    <row r="180" spans="1:4" ht="31.5" customHeight="1">
      <c r="A180" s="117" t="s">
        <v>639</v>
      </c>
      <c r="B180" s="118" t="s">
        <v>360</v>
      </c>
      <c r="C180" s="119">
        <f>C181</f>
        <v>12097.3</v>
      </c>
      <c r="D180" s="119">
        <f>D181</f>
        <v>7388.9</v>
      </c>
    </row>
    <row r="181" spans="1:4" ht="31.5" customHeight="1">
      <c r="A181" s="112" t="s">
        <v>640</v>
      </c>
      <c r="B181" s="33" t="s">
        <v>580</v>
      </c>
      <c r="C181" s="46">
        <v>12097.3</v>
      </c>
      <c r="D181" s="12">
        <v>7388.9</v>
      </c>
    </row>
    <row r="182" spans="1:4" ht="18" customHeight="1">
      <c r="A182" s="114" t="s">
        <v>641</v>
      </c>
      <c r="B182" s="34" t="s">
        <v>564</v>
      </c>
      <c r="C182" s="48">
        <f>C183</f>
        <v>1500</v>
      </c>
      <c r="D182" s="48">
        <f>D183</f>
        <v>244.5</v>
      </c>
    </row>
    <row r="183" spans="1:4" ht="15.75" customHeight="1">
      <c r="A183" s="117" t="s">
        <v>642</v>
      </c>
      <c r="B183" s="118" t="s">
        <v>326</v>
      </c>
      <c r="C183" s="119">
        <f>SUM(C184)</f>
        <v>1500</v>
      </c>
      <c r="D183" s="119">
        <f>SUM(D184)</f>
        <v>244.5</v>
      </c>
    </row>
    <row r="184" spans="1:4" ht="15.75" customHeight="1">
      <c r="A184" s="112" t="s">
        <v>643</v>
      </c>
      <c r="B184" s="11" t="s">
        <v>648</v>
      </c>
      <c r="C184" s="46">
        <v>1500</v>
      </c>
      <c r="D184" s="12">
        <v>244.5</v>
      </c>
    </row>
    <row r="185" spans="1:5" ht="27.75" customHeight="1">
      <c r="A185" s="125" t="s">
        <v>644</v>
      </c>
      <c r="B185" s="34" t="s">
        <v>404</v>
      </c>
      <c r="C185" s="48">
        <f aca="true" t="shared" si="10" ref="C185:D187">C186</f>
        <v>24020</v>
      </c>
      <c r="D185" s="48">
        <f t="shared" si="10"/>
        <v>15468.7</v>
      </c>
      <c r="E185" s="80"/>
    </row>
    <row r="186" spans="1:4" ht="26.25" customHeight="1">
      <c r="A186" s="114" t="s">
        <v>645</v>
      </c>
      <c r="B186" s="34" t="s">
        <v>547</v>
      </c>
      <c r="C186" s="48">
        <f t="shared" si="10"/>
        <v>24020</v>
      </c>
      <c r="D186" s="48">
        <f t="shared" si="10"/>
        <v>15468.7</v>
      </c>
    </row>
    <row r="187" spans="1:4" ht="30.75" customHeight="1">
      <c r="A187" s="117" t="s">
        <v>646</v>
      </c>
      <c r="B187" s="118" t="s">
        <v>360</v>
      </c>
      <c r="C187" s="119">
        <f t="shared" si="10"/>
        <v>24020</v>
      </c>
      <c r="D187" s="119">
        <f t="shared" si="10"/>
        <v>15468.7</v>
      </c>
    </row>
    <row r="188" spans="1:4" ht="30.75" customHeight="1">
      <c r="A188" s="112" t="s">
        <v>647</v>
      </c>
      <c r="B188" s="33" t="s">
        <v>580</v>
      </c>
      <c r="C188" s="46">
        <v>24020</v>
      </c>
      <c r="D188" s="12">
        <v>15468.7</v>
      </c>
    </row>
    <row r="189" spans="1:4" ht="54" hidden="1">
      <c r="A189" s="114" t="s">
        <v>297</v>
      </c>
      <c r="B189" s="64" t="s">
        <v>364</v>
      </c>
      <c r="C189" s="48">
        <f aca="true" t="shared" si="11" ref="C189:D191">C190</f>
        <v>0</v>
      </c>
      <c r="D189" s="48">
        <f t="shared" si="11"/>
        <v>0</v>
      </c>
    </row>
    <row r="190" spans="1:4" ht="27" hidden="1">
      <c r="A190" s="114" t="s">
        <v>298</v>
      </c>
      <c r="B190" s="64" t="s">
        <v>324</v>
      </c>
      <c r="C190" s="48">
        <f>C191+C193</f>
        <v>0</v>
      </c>
      <c r="D190" s="48">
        <f>D191+D193</f>
        <v>0</v>
      </c>
    </row>
    <row r="191" spans="1:4" ht="12.75" hidden="1">
      <c r="A191" s="117" t="s">
        <v>299</v>
      </c>
      <c r="B191" s="53" t="s">
        <v>23</v>
      </c>
      <c r="C191" s="119">
        <f t="shared" si="11"/>
        <v>0</v>
      </c>
      <c r="D191" s="119">
        <f t="shared" si="11"/>
        <v>0</v>
      </c>
    </row>
    <row r="192" spans="1:4" ht="12.75" hidden="1">
      <c r="A192" s="112" t="s">
        <v>300</v>
      </c>
      <c r="B192" s="54" t="s">
        <v>26</v>
      </c>
      <c r="C192" s="46">
        <v>0</v>
      </c>
      <c r="D192" s="12">
        <v>0</v>
      </c>
    </row>
    <row r="193" spans="1:4" ht="12.75" hidden="1">
      <c r="A193" s="117" t="s">
        <v>301</v>
      </c>
      <c r="B193" s="53" t="s">
        <v>28</v>
      </c>
      <c r="C193" s="119">
        <f>SUM(C194+C195)</f>
        <v>0</v>
      </c>
      <c r="D193" s="119">
        <f>SUM(D194+D195)</f>
        <v>0</v>
      </c>
    </row>
    <row r="194" spans="1:4" ht="12.75" hidden="1">
      <c r="A194" s="112" t="s">
        <v>302</v>
      </c>
      <c r="B194" s="54" t="s">
        <v>29</v>
      </c>
      <c r="C194" s="46">
        <v>0</v>
      </c>
      <c r="D194" s="12">
        <v>0</v>
      </c>
    </row>
    <row r="195" spans="1:4" ht="12.75" hidden="1">
      <c r="A195" s="112" t="s">
        <v>303</v>
      </c>
      <c r="B195" s="54" t="s">
        <v>30</v>
      </c>
      <c r="C195" s="46">
        <v>0</v>
      </c>
      <c r="D195" s="12">
        <v>0</v>
      </c>
    </row>
    <row r="196" spans="1:4" ht="15.75" customHeight="1">
      <c r="A196" s="114" t="s">
        <v>304</v>
      </c>
      <c r="B196" s="32" t="s">
        <v>34</v>
      </c>
      <c r="C196" s="48">
        <f>C197+C202</f>
        <v>1271.2</v>
      </c>
      <c r="D196" s="48">
        <f>D197+D202</f>
        <v>293.2</v>
      </c>
    </row>
    <row r="197" spans="1:4" ht="26.25" customHeight="1">
      <c r="A197" s="114" t="s">
        <v>305</v>
      </c>
      <c r="B197" s="32" t="s">
        <v>327</v>
      </c>
      <c r="C197" s="48">
        <f aca="true" t="shared" si="12" ref="C197:D200">SUM(C198)</f>
        <v>125</v>
      </c>
      <c r="D197" s="48">
        <f t="shared" si="12"/>
        <v>14.4</v>
      </c>
    </row>
    <row r="198" spans="1:4" ht="96" customHeight="1">
      <c r="A198" s="114" t="s">
        <v>649</v>
      </c>
      <c r="B198" s="64" t="s">
        <v>405</v>
      </c>
      <c r="C198" s="48">
        <f t="shared" si="12"/>
        <v>125</v>
      </c>
      <c r="D198" s="48">
        <f t="shared" si="12"/>
        <v>14.4</v>
      </c>
    </row>
    <row r="199" spans="1:4" ht="26.25" customHeight="1">
      <c r="A199" s="114" t="s">
        <v>650</v>
      </c>
      <c r="B199" s="34" t="s">
        <v>547</v>
      </c>
      <c r="C199" s="48">
        <f t="shared" si="12"/>
        <v>125</v>
      </c>
      <c r="D199" s="48">
        <f t="shared" si="12"/>
        <v>14.4</v>
      </c>
    </row>
    <row r="200" spans="1:4" ht="30.75" customHeight="1">
      <c r="A200" s="117" t="s">
        <v>651</v>
      </c>
      <c r="B200" s="118" t="s">
        <v>360</v>
      </c>
      <c r="C200" s="119">
        <f t="shared" si="12"/>
        <v>125</v>
      </c>
      <c r="D200" s="119">
        <f t="shared" si="12"/>
        <v>14.4</v>
      </c>
    </row>
    <row r="201" spans="1:4" ht="30.75" customHeight="1">
      <c r="A201" s="112" t="s">
        <v>652</v>
      </c>
      <c r="B201" s="33" t="s">
        <v>580</v>
      </c>
      <c r="C201" s="46">
        <v>125</v>
      </c>
      <c r="D201" s="46">
        <v>14.4</v>
      </c>
    </row>
    <row r="202" spans="1:4" ht="17.25" customHeight="1">
      <c r="A202" s="114" t="s">
        <v>824</v>
      </c>
      <c r="B202" s="32" t="s">
        <v>825</v>
      </c>
      <c r="C202" s="48">
        <f>SUM(C203+C207+C211+C215+C219)</f>
        <v>1146.2</v>
      </c>
      <c r="D202" s="48">
        <f>SUM(D203+D207+D211+D215+D219)</f>
        <v>278.8</v>
      </c>
    </row>
    <row r="203" spans="1:4" ht="27.75" customHeight="1" hidden="1">
      <c r="A203" s="114" t="s">
        <v>826</v>
      </c>
      <c r="B203" s="47" t="s">
        <v>397</v>
      </c>
      <c r="C203" s="48">
        <f aca="true" t="shared" si="13" ref="C203:D205">C204</f>
        <v>0</v>
      </c>
      <c r="D203" s="48">
        <f t="shared" si="13"/>
        <v>0</v>
      </c>
    </row>
    <row r="204" spans="1:4" ht="27" customHeight="1" hidden="1">
      <c r="A204" s="115" t="s">
        <v>827</v>
      </c>
      <c r="B204" s="34" t="s">
        <v>547</v>
      </c>
      <c r="C204" s="83">
        <f t="shared" si="13"/>
        <v>0</v>
      </c>
      <c r="D204" s="83">
        <f t="shared" si="13"/>
        <v>0</v>
      </c>
    </row>
    <row r="205" spans="1:4" ht="29.25" customHeight="1" hidden="1">
      <c r="A205" s="117" t="s">
        <v>828</v>
      </c>
      <c r="B205" s="118" t="s">
        <v>360</v>
      </c>
      <c r="C205" s="123">
        <f t="shared" si="13"/>
        <v>0</v>
      </c>
      <c r="D205" s="123">
        <f t="shared" si="13"/>
        <v>0</v>
      </c>
    </row>
    <row r="206" spans="1:4" ht="27.75" customHeight="1" hidden="1">
      <c r="A206" s="112" t="s">
        <v>829</v>
      </c>
      <c r="B206" s="33" t="s">
        <v>580</v>
      </c>
      <c r="C206" s="46">
        <v>0</v>
      </c>
      <c r="D206" s="12">
        <v>0</v>
      </c>
    </row>
    <row r="207" spans="1:4" ht="41.25" customHeight="1">
      <c r="A207" s="114" t="s">
        <v>830</v>
      </c>
      <c r="B207" s="34" t="s">
        <v>398</v>
      </c>
      <c r="C207" s="48">
        <f aca="true" t="shared" si="14" ref="C207:D209">SUM(C208)</f>
        <v>569.6</v>
      </c>
      <c r="D207" s="48">
        <f t="shared" si="14"/>
        <v>0</v>
      </c>
    </row>
    <row r="208" spans="1:4" ht="27.75" customHeight="1">
      <c r="A208" s="114" t="s">
        <v>831</v>
      </c>
      <c r="B208" s="34" t="s">
        <v>547</v>
      </c>
      <c r="C208" s="48">
        <f>SUM(C209)</f>
        <v>569.6</v>
      </c>
      <c r="D208" s="48">
        <f>SUM(D209)</f>
        <v>0</v>
      </c>
    </row>
    <row r="209" spans="1:4" ht="27" customHeight="1">
      <c r="A209" s="117" t="s">
        <v>832</v>
      </c>
      <c r="B209" s="118" t="s">
        <v>360</v>
      </c>
      <c r="C209" s="119">
        <f t="shared" si="14"/>
        <v>569.6</v>
      </c>
      <c r="D209" s="119">
        <f t="shared" si="14"/>
        <v>0</v>
      </c>
    </row>
    <row r="210" spans="1:4" ht="27" customHeight="1">
      <c r="A210" s="112" t="s">
        <v>833</v>
      </c>
      <c r="B210" s="33" t="s">
        <v>580</v>
      </c>
      <c r="C210" s="35">
        <v>569.6</v>
      </c>
      <c r="D210" s="38">
        <v>0</v>
      </c>
    </row>
    <row r="211" spans="1:4" ht="53.25" customHeight="1">
      <c r="A211" s="114" t="s">
        <v>834</v>
      </c>
      <c r="B211" s="34" t="s">
        <v>399</v>
      </c>
      <c r="C211" s="48">
        <f aca="true" t="shared" si="15" ref="C211:D213">SUM(C212)</f>
        <v>116.3</v>
      </c>
      <c r="D211" s="48">
        <f t="shared" si="15"/>
        <v>78.7</v>
      </c>
    </row>
    <row r="212" spans="1:4" ht="27.75" customHeight="1">
      <c r="A212" s="114" t="s">
        <v>835</v>
      </c>
      <c r="B212" s="34" t="s">
        <v>547</v>
      </c>
      <c r="C212" s="48">
        <f>SUM(C213)</f>
        <v>116.3</v>
      </c>
      <c r="D212" s="48">
        <f>SUM(D213)</f>
        <v>78.7</v>
      </c>
    </row>
    <row r="213" spans="1:4" ht="27.75" customHeight="1">
      <c r="A213" s="117" t="s">
        <v>836</v>
      </c>
      <c r="B213" s="118" t="s">
        <v>360</v>
      </c>
      <c r="C213" s="119">
        <f t="shared" si="15"/>
        <v>116.3</v>
      </c>
      <c r="D213" s="119">
        <f t="shared" si="15"/>
        <v>78.7</v>
      </c>
    </row>
    <row r="214" spans="1:4" ht="27.75" customHeight="1">
      <c r="A214" s="112" t="s">
        <v>837</v>
      </c>
      <c r="B214" s="33" t="s">
        <v>580</v>
      </c>
      <c r="C214" s="35">
        <v>116.3</v>
      </c>
      <c r="D214" s="38">
        <v>78.7</v>
      </c>
    </row>
    <row r="215" spans="1:4" ht="70.5" customHeight="1">
      <c r="A215" s="114" t="s">
        <v>838</v>
      </c>
      <c r="B215" s="34" t="s">
        <v>839</v>
      </c>
      <c r="C215" s="48">
        <f aca="true" t="shared" si="16" ref="C215:D217">SUM(C216)</f>
        <v>232.5</v>
      </c>
      <c r="D215" s="48">
        <f t="shared" si="16"/>
        <v>162.6</v>
      </c>
    </row>
    <row r="216" spans="1:4" ht="27.75" customHeight="1">
      <c r="A216" s="114" t="s">
        <v>840</v>
      </c>
      <c r="B216" s="34" t="s">
        <v>547</v>
      </c>
      <c r="C216" s="48">
        <f>SUM(C217)</f>
        <v>232.5</v>
      </c>
      <c r="D216" s="48">
        <f>SUM(D217)</f>
        <v>162.6</v>
      </c>
    </row>
    <row r="217" spans="1:4" ht="27.75" customHeight="1">
      <c r="A217" s="117" t="s">
        <v>841</v>
      </c>
      <c r="B217" s="118" t="s">
        <v>360</v>
      </c>
      <c r="C217" s="119">
        <f t="shared" si="16"/>
        <v>232.5</v>
      </c>
      <c r="D217" s="119">
        <f t="shared" si="16"/>
        <v>162.6</v>
      </c>
    </row>
    <row r="218" spans="1:4" ht="27.75" customHeight="1">
      <c r="A218" s="112" t="s">
        <v>842</v>
      </c>
      <c r="B218" s="33" t="s">
        <v>580</v>
      </c>
      <c r="C218" s="35">
        <v>232.5</v>
      </c>
      <c r="D218" s="38">
        <v>162.6</v>
      </c>
    </row>
    <row r="219" spans="1:4" ht="67.5" customHeight="1">
      <c r="A219" s="114" t="s">
        <v>843</v>
      </c>
      <c r="B219" s="34" t="s">
        <v>401</v>
      </c>
      <c r="C219" s="48">
        <f aca="true" t="shared" si="17" ref="C219:D221">SUM(C220)</f>
        <v>227.8</v>
      </c>
      <c r="D219" s="48">
        <f t="shared" si="17"/>
        <v>37.5</v>
      </c>
    </row>
    <row r="220" spans="1:4" ht="28.5" customHeight="1">
      <c r="A220" s="114" t="s">
        <v>844</v>
      </c>
      <c r="B220" s="34" t="s">
        <v>547</v>
      </c>
      <c r="C220" s="48">
        <f>SUM(C221)</f>
        <v>227.8</v>
      </c>
      <c r="D220" s="48">
        <f>SUM(D221)</f>
        <v>37.5</v>
      </c>
    </row>
    <row r="221" spans="1:4" ht="28.5" customHeight="1">
      <c r="A221" s="117" t="s">
        <v>845</v>
      </c>
      <c r="B221" s="118" t="s">
        <v>360</v>
      </c>
      <c r="C221" s="119">
        <f t="shared" si="17"/>
        <v>227.8</v>
      </c>
      <c r="D221" s="119">
        <f t="shared" si="17"/>
        <v>37.5</v>
      </c>
    </row>
    <row r="222" spans="1:4" ht="28.5" customHeight="1">
      <c r="A222" s="112" t="s">
        <v>846</v>
      </c>
      <c r="B222" s="33" t="s">
        <v>580</v>
      </c>
      <c r="C222" s="35">
        <v>227.8</v>
      </c>
      <c r="D222" s="38">
        <v>37.5</v>
      </c>
    </row>
    <row r="223" spans="1:4" ht="12.75">
      <c r="A223" s="127" t="s">
        <v>307</v>
      </c>
      <c r="B223" s="32" t="s">
        <v>306</v>
      </c>
      <c r="C223" s="48">
        <f aca="true" t="shared" si="18" ref="C223:D225">C224</f>
        <v>7342.5</v>
      </c>
      <c r="D223" s="48">
        <f t="shared" si="18"/>
        <v>4083.9</v>
      </c>
    </row>
    <row r="224" spans="1:4" ht="12.75">
      <c r="A224" s="127" t="s">
        <v>308</v>
      </c>
      <c r="B224" s="32" t="s">
        <v>14</v>
      </c>
      <c r="C224" s="48">
        <f>C225+C230</f>
        <v>7342.5</v>
      </c>
      <c r="D224" s="48">
        <f>D225+D230</f>
        <v>4083.9</v>
      </c>
    </row>
    <row r="225" spans="1:4" ht="40.5">
      <c r="A225" s="127" t="s">
        <v>653</v>
      </c>
      <c r="B225" s="64" t="s">
        <v>407</v>
      </c>
      <c r="C225" s="48">
        <f t="shared" si="18"/>
        <v>1810.1</v>
      </c>
      <c r="D225" s="48">
        <f t="shared" si="18"/>
        <v>1460.1</v>
      </c>
    </row>
    <row r="226" spans="1:4" ht="27.75" customHeight="1">
      <c r="A226" s="127" t="s">
        <v>654</v>
      </c>
      <c r="B226" s="34" t="s">
        <v>547</v>
      </c>
      <c r="C226" s="48">
        <f>C227+C229</f>
        <v>1810.1</v>
      </c>
      <c r="D226" s="48">
        <f>D227+D229</f>
        <v>1460.1</v>
      </c>
    </row>
    <row r="227" spans="1:4" ht="27.75" customHeight="1">
      <c r="A227" s="128" t="s">
        <v>655</v>
      </c>
      <c r="B227" s="118" t="s">
        <v>360</v>
      </c>
      <c r="C227" s="119">
        <f>C228</f>
        <v>1810.1</v>
      </c>
      <c r="D227" s="119">
        <f>D228</f>
        <v>1460.1</v>
      </c>
    </row>
    <row r="228" spans="1:4" ht="25.5">
      <c r="A228" s="126" t="s">
        <v>656</v>
      </c>
      <c r="B228" s="33" t="s">
        <v>580</v>
      </c>
      <c r="C228" s="35">
        <v>1810.1</v>
      </c>
      <c r="D228" s="38">
        <v>1460.1</v>
      </c>
    </row>
    <row r="229" spans="1:4" ht="12.75" hidden="1">
      <c r="A229" s="117" t="s">
        <v>406</v>
      </c>
      <c r="B229" s="65" t="s">
        <v>27</v>
      </c>
      <c r="C229" s="119">
        <v>0</v>
      </c>
      <c r="D229" s="119">
        <v>0</v>
      </c>
    </row>
    <row r="230" spans="1:4" ht="26.25" customHeight="1">
      <c r="A230" s="114" t="s">
        <v>657</v>
      </c>
      <c r="B230" s="64" t="s">
        <v>376</v>
      </c>
      <c r="C230" s="48">
        <f aca="true" t="shared" si="19" ref="C230:D232">C231</f>
        <v>5532.4</v>
      </c>
      <c r="D230" s="48">
        <f t="shared" si="19"/>
        <v>2623.8</v>
      </c>
    </row>
    <row r="231" spans="1:4" ht="27" customHeight="1">
      <c r="A231" s="114" t="s">
        <v>658</v>
      </c>
      <c r="B231" s="34" t="s">
        <v>547</v>
      </c>
      <c r="C231" s="48">
        <f t="shared" si="19"/>
        <v>5532.4</v>
      </c>
      <c r="D231" s="48">
        <f t="shared" si="19"/>
        <v>2623.8</v>
      </c>
    </row>
    <row r="232" spans="1:4" ht="29.25" customHeight="1">
      <c r="A232" s="117" t="s">
        <v>659</v>
      </c>
      <c r="B232" s="118" t="s">
        <v>360</v>
      </c>
      <c r="C232" s="119">
        <f t="shared" si="19"/>
        <v>5532.4</v>
      </c>
      <c r="D232" s="119">
        <f t="shared" si="19"/>
        <v>2623.8</v>
      </c>
    </row>
    <row r="233" spans="1:4" ht="29.25" customHeight="1">
      <c r="A233" s="112" t="s">
        <v>660</v>
      </c>
      <c r="B233" s="33" t="s">
        <v>580</v>
      </c>
      <c r="C233" s="35">
        <v>5532.4</v>
      </c>
      <c r="D233" s="38">
        <v>2623.8</v>
      </c>
    </row>
    <row r="234" spans="1:4" ht="12.75">
      <c r="A234" s="127" t="s">
        <v>309</v>
      </c>
      <c r="B234" s="32" t="s">
        <v>35</v>
      </c>
      <c r="C234" s="48">
        <f>C235+C240</f>
        <v>12135</v>
      </c>
      <c r="D234" s="48">
        <f>D235+D240</f>
        <v>8331.9</v>
      </c>
    </row>
    <row r="235" spans="1:4" ht="12.75">
      <c r="A235" s="127" t="s">
        <v>310</v>
      </c>
      <c r="B235" s="32" t="s">
        <v>312</v>
      </c>
      <c r="C235" s="48">
        <f aca="true" t="shared" si="20" ref="C235:D238">C236</f>
        <v>645.9</v>
      </c>
      <c r="D235" s="48">
        <f t="shared" si="20"/>
        <v>498.4</v>
      </c>
    </row>
    <row r="236" spans="1:4" ht="123.75">
      <c r="A236" s="127" t="s">
        <v>661</v>
      </c>
      <c r="B236" s="187" t="s">
        <v>408</v>
      </c>
      <c r="C236" s="48">
        <f t="shared" si="20"/>
        <v>645.9</v>
      </c>
      <c r="D236" s="48">
        <f t="shared" si="20"/>
        <v>498.4</v>
      </c>
    </row>
    <row r="237" spans="1:4" ht="12.75">
      <c r="A237" s="127" t="s">
        <v>662</v>
      </c>
      <c r="B237" s="32" t="s">
        <v>665</v>
      </c>
      <c r="C237" s="48">
        <f t="shared" si="20"/>
        <v>645.9</v>
      </c>
      <c r="D237" s="48">
        <f t="shared" si="20"/>
        <v>498.4</v>
      </c>
    </row>
    <row r="238" spans="1:4" ht="25.5">
      <c r="A238" s="128" t="s">
        <v>663</v>
      </c>
      <c r="B238" s="65" t="s">
        <v>366</v>
      </c>
      <c r="C238" s="46">
        <f t="shared" si="20"/>
        <v>645.9</v>
      </c>
      <c r="D238" s="46">
        <f t="shared" si="20"/>
        <v>498.4</v>
      </c>
    </row>
    <row r="239" spans="1:4" ht="12.75">
      <c r="A239" s="126" t="s">
        <v>664</v>
      </c>
      <c r="B239" s="37" t="s">
        <v>666</v>
      </c>
      <c r="C239" s="46">
        <v>645.9</v>
      </c>
      <c r="D239" s="39">
        <v>498.4</v>
      </c>
    </row>
    <row r="240" spans="1:4" ht="12.75">
      <c r="A240" s="127" t="s">
        <v>311</v>
      </c>
      <c r="B240" s="32" t="s">
        <v>66</v>
      </c>
      <c r="C240" s="48">
        <f>C241+C245</f>
        <v>11489.1</v>
      </c>
      <c r="D240" s="48">
        <f>D241+D245</f>
        <v>7833.5</v>
      </c>
    </row>
    <row r="241" spans="1:4" ht="69" customHeight="1">
      <c r="A241" s="127" t="s">
        <v>668</v>
      </c>
      <c r="B241" s="64" t="s">
        <v>667</v>
      </c>
      <c r="C241" s="48">
        <f aca="true" t="shared" si="21" ref="C241:D243">C242</f>
        <v>8098.6</v>
      </c>
      <c r="D241" s="48">
        <f t="shared" si="21"/>
        <v>5038.3</v>
      </c>
    </row>
    <row r="242" spans="1:4" ht="12.75">
      <c r="A242" s="127" t="s">
        <v>669</v>
      </c>
      <c r="B242" s="32" t="s">
        <v>665</v>
      </c>
      <c r="C242" s="48">
        <f t="shared" si="21"/>
        <v>8098.6</v>
      </c>
      <c r="D242" s="51">
        <f t="shared" si="21"/>
        <v>5038.3</v>
      </c>
    </row>
    <row r="243" spans="1:4" ht="25.5">
      <c r="A243" s="128" t="s">
        <v>670</v>
      </c>
      <c r="B243" s="65" t="s">
        <v>366</v>
      </c>
      <c r="C243" s="119">
        <f t="shared" si="21"/>
        <v>8098.6</v>
      </c>
      <c r="D243" s="124">
        <f t="shared" si="21"/>
        <v>5038.3</v>
      </c>
    </row>
    <row r="244" spans="1:4" ht="25.5">
      <c r="A244" s="126" t="s">
        <v>671</v>
      </c>
      <c r="B244" s="11" t="s">
        <v>672</v>
      </c>
      <c r="C244" s="35">
        <v>8098.6</v>
      </c>
      <c r="D244" s="50">
        <v>5038.3</v>
      </c>
    </row>
    <row r="245" spans="1:4" ht="54">
      <c r="A245" s="127" t="s">
        <v>673</v>
      </c>
      <c r="B245" s="64" t="s">
        <v>433</v>
      </c>
      <c r="C245" s="48">
        <f>C246</f>
        <v>3390.5</v>
      </c>
      <c r="D245" s="51">
        <f aca="true" t="shared" si="22" ref="C245:D247">D246</f>
        <v>2795.2</v>
      </c>
    </row>
    <row r="246" spans="1:4" ht="14.25" customHeight="1">
      <c r="A246" s="127" t="s">
        <v>674</v>
      </c>
      <c r="B246" s="32" t="s">
        <v>665</v>
      </c>
      <c r="C246" s="48">
        <f t="shared" si="22"/>
        <v>3390.5</v>
      </c>
      <c r="D246" s="51">
        <f t="shared" si="22"/>
        <v>2795.2</v>
      </c>
    </row>
    <row r="247" spans="1:4" ht="25.5">
      <c r="A247" s="128" t="s">
        <v>675</v>
      </c>
      <c r="B247" s="65" t="s">
        <v>409</v>
      </c>
      <c r="C247" s="119">
        <f t="shared" si="22"/>
        <v>3390.5</v>
      </c>
      <c r="D247" s="124">
        <f t="shared" si="22"/>
        <v>2795.2</v>
      </c>
    </row>
    <row r="248" spans="1:4" ht="25.5">
      <c r="A248" s="126" t="s">
        <v>676</v>
      </c>
      <c r="B248" s="11" t="s">
        <v>677</v>
      </c>
      <c r="C248" s="35">
        <v>3390.5</v>
      </c>
      <c r="D248" s="50">
        <v>2795.2</v>
      </c>
    </row>
    <row r="249" spans="1:4" ht="12.75">
      <c r="A249" s="127" t="s">
        <v>313</v>
      </c>
      <c r="B249" s="32" t="s">
        <v>315</v>
      </c>
      <c r="C249" s="48">
        <f aca="true" t="shared" si="23" ref="C249:D253">C250</f>
        <v>2724.4</v>
      </c>
      <c r="D249" s="51">
        <f t="shared" si="23"/>
        <v>1727.6</v>
      </c>
    </row>
    <row r="250" spans="1:4" ht="12.75">
      <c r="A250" s="127" t="s">
        <v>314</v>
      </c>
      <c r="B250" s="32" t="s">
        <v>250</v>
      </c>
      <c r="C250" s="48">
        <f t="shared" si="23"/>
        <v>2724.4</v>
      </c>
      <c r="D250" s="51">
        <f t="shared" si="23"/>
        <v>1727.6</v>
      </c>
    </row>
    <row r="251" spans="1:4" ht="94.5">
      <c r="A251" s="127" t="s">
        <v>678</v>
      </c>
      <c r="B251" s="64" t="s">
        <v>847</v>
      </c>
      <c r="C251" s="48">
        <f t="shared" si="23"/>
        <v>2724.4</v>
      </c>
      <c r="D251" s="51">
        <f t="shared" si="23"/>
        <v>1727.6</v>
      </c>
    </row>
    <row r="252" spans="1:4" ht="29.25" customHeight="1">
      <c r="A252" s="127" t="s">
        <v>679</v>
      </c>
      <c r="B252" s="34" t="s">
        <v>547</v>
      </c>
      <c r="C252" s="48">
        <f>C253</f>
        <v>2724.4</v>
      </c>
      <c r="D252" s="48">
        <f>D253</f>
        <v>1727.6</v>
      </c>
    </row>
    <row r="253" spans="1:4" ht="30" customHeight="1">
      <c r="A253" s="128" t="s">
        <v>680</v>
      </c>
      <c r="B253" s="118" t="s">
        <v>360</v>
      </c>
      <c r="C253" s="119">
        <f t="shared" si="23"/>
        <v>2724.4</v>
      </c>
      <c r="D253" s="124">
        <f t="shared" si="23"/>
        <v>1727.6</v>
      </c>
    </row>
    <row r="254" spans="1:4" ht="25.5">
      <c r="A254" s="126" t="s">
        <v>681</v>
      </c>
      <c r="B254" s="33" t="s">
        <v>580</v>
      </c>
      <c r="C254" s="35">
        <v>2724.4</v>
      </c>
      <c r="D254" s="50">
        <v>1727.6</v>
      </c>
    </row>
    <row r="255" spans="1:4" ht="12.75">
      <c r="A255" s="127" t="s">
        <v>316</v>
      </c>
      <c r="B255" s="32" t="s">
        <v>251</v>
      </c>
      <c r="C255" s="48">
        <f>SUM(C256)</f>
        <v>2348.2</v>
      </c>
      <c r="D255" s="48">
        <f>SUM(D256)</f>
        <v>1878.6</v>
      </c>
    </row>
    <row r="256" spans="1:4" ht="12.75">
      <c r="A256" s="127" t="s">
        <v>317</v>
      </c>
      <c r="B256" s="32" t="s">
        <v>65</v>
      </c>
      <c r="C256" s="48">
        <f aca="true" t="shared" si="24" ref="C256:D259">C257</f>
        <v>2348.2</v>
      </c>
      <c r="D256" s="48">
        <f t="shared" si="24"/>
        <v>1878.6</v>
      </c>
    </row>
    <row r="257" spans="1:4" ht="94.5" customHeight="1">
      <c r="A257" s="127" t="s">
        <v>682</v>
      </c>
      <c r="B257" s="187" t="s">
        <v>411</v>
      </c>
      <c r="C257" s="48">
        <f t="shared" si="24"/>
        <v>2348.2</v>
      </c>
      <c r="D257" s="48">
        <f t="shared" si="24"/>
        <v>1878.6</v>
      </c>
    </row>
    <row r="258" spans="1:4" ht="27.75" customHeight="1">
      <c r="A258" s="127" t="s">
        <v>683</v>
      </c>
      <c r="B258" s="34" t="s">
        <v>547</v>
      </c>
      <c r="C258" s="48">
        <f t="shared" si="24"/>
        <v>2348.2</v>
      </c>
      <c r="D258" s="48">
        <f t="shared" si="24"/>
        <v>1878.6</v>
      </c>
    </row>
    <row r="259" spans="1:4" ht="27.75" customHeight="1">
      <c r="A259" s="128" t="s">
        <v>684</v>
      </c>
      <c r="B259" s="118" t="s">
        <v>360</v>
      </c>
      <c r="C259" s="119">
        <f t="shared" si="24"/>
        <v>2348.2</v>
      </c>
      <c r="D259" s="119">
        <f t="shared" si="24"/>
        <v>1878.6</v>
      </c>
    </row>
    <row r="260" spans="1:4" ht="25.5">
      <c r="A260" s="126" t="s">
        <v>685</v>
      </c>
      <c r="B260" s="33" t="s">
        <v>580</v>
      </c>
      <c r="C260" s="46">
        <v>2348.2</v>
      </c>
      <c r="D260" s="46">
        <v>1878.6</v>
      </c>
    </row>
    <row r="261" spans="1:4" ht="16.5" customHeight="1">
      <c r="A261" s="49"/>
      <c r="B261" s="74" t="s">
        <v>67</v>
      </c>
      <c r="C261" s="42">
        <f>C61+C94+C104</f>
        <v>120586.99999999999</v>
      </c>
      <c r="D261" s="42">
        <f>D61+D94+D104</f>
        <v>62048.299999999996</v>
      </c>
    </row>
    <row r="264" spans="1:4" ht="12" customHeight="1">
      <c r="A264" s="298"/>
      <c r="B264" s="298"/>
      <c r="C264" s="299"/>
      <c r="D264" s="299"/>
    </row>
    <row r="265" spans="1:4" ht="12" customHeight="1">
      <c r="A265" s="9"/>
      <c r="B265" s="9"/>
      <c r="C265" s="9"/>
      <c r="D265" s="9"/>
    </row>
    <row r="266" spans="1:4" ht="12" customHeight="1">
      <c r="A266" s="298"/>
      <c r="B266" s="298"/>
      <c r="C266" s="299"/>
      <c r="D266" s="299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60:D60"/>
    <mergeCell ref="A3:D3"/>
    <mergeCell ref="A1:D1"/>
    <mergeCell ref="A4:D4"/>
    <mergeCell ref="A2:D2"/>
    <mergeCell ref="A266:B266"/>
    <mergeCell ref="C266:D266"/>
    <mergeCell ref="A6:D6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02" t="s">
        <v>256</v>
      </c>
      <c r="B1" s="303"/>
      <c r="C1" s="303"/>
      <c r="D1" s="304"/>
    </row>
    <row r="2" spans="1:4" ht="15" customHeight="1">
      <c r="A2" s="302" t="s">
        <v>212</v>
      </c>
      <c r="B2" s="303"/>
      <c r="C2" s="303"/>
      <c r="D2" s="304"/>
    </row>
    <row r="3" spans="1:4" ht="15" customHeight="1">
      <c r="A3" s="302" t="s">
        <v>879</v>
      </c>
      <c r="B3" s="303"/>
      <c r="C3" s="303"/>
      <c r="D3" s="304"/>
    </row>
    <row r="4" spans="1:5" ht="17.25" customHeight="1">
      <c r="A4" s="305" t="s">
        <v>257</v>
      </c>
      <c r="B4" s="306"/>
      <c r="C4" s="306"/>
      <c r="D4" s="306"/>
      <c r="E4" s="92"/>
    </row>
    <row r="5" spans="1:5" ht="54" customHeight="1">
      <c r="A5" s="98" t="s">
        <v>15</v>
      </c>
      <c r="B5" s="99" t="s">
        <v>258</v>
      </c>
      <c r="C5" s="100" t="s">
        <v>150</v>
      </c>
      <c r="D5" s="100" t="s">
        <v>202</v>
      </c>
      <c r="E5" s="92"/>
    </row>
    <row r="6" spans="1:7" ht="27" customHeight="1">
      <c r="A6" s="101" t="s">
        <v>259</v>
      </c>
      <c r="B6" s="102" t="s">
        <v>260</v>
      </c>
      <c r="C6" s="103">
        <f>SUM(C7)</f>
        <v>13463.099999999962</v>
      </c>
      <c r="D6" s="103">
        <f>SUM(D7)</f>
        <v>-19973.200000000004</v>
      </c>
      <c r="E6" s="17"/>
      <c r="F6" s="93"/>
      <c r="G6" s="94"/>
    </row>
    <row r="7" spans="1:6" ht="36" customHeight="1">
      <c r="A7" s="101" t="s">
        <v>261</v>
      </c>
      <c r="B7" s="102" t="s">
        <v>262</v>
      </c>
      <c r="C7" s="103">
        <f>SUM(C16)</f>
        <v>13463.099999999962</v>
      </c>
      <c r="D7" s="103">
        <f>SUM(D16)</f>
        <v>-19973.200000000004</v>
      </c>
      <c r="F7" s="94"/>
    </row>
    <row r="8" spans="1:5" ht="24" customHeight="1">
      <c r="A8" s="104" t="s">
        <v>263</v>
      </c>
      <c r="B8" s="20" t="s">
        <v>264</v>
      </c>
      <c r="C8" s="103">
        <f aca="true" t="shared" si="0" ref="C8:D10">SUM(C9)</f>
        <v>107123.90000000002</v>
      </c>
      <c r="D8" s="103">
        <f t="shared" si="0"/>
        <v>82021.5</v>
      </c>
      <c r="E8" s="96"/>
    </row>
    <row r="9" spans="1:5" ht="22.5" customHeight="1">
      <c r="A9" s="104" t="s">
        <v>265</v>
      </c>
      <c r="B9" s="20" t="s">
        <v>266</v>
      </c>
      <c r="C9" s="105">
        <f t="shared" si="0"/>
        <v>107123.90000000002</v>
      </c>
      <c r="D9" s="105">
        <f t="shared" si="0"/>
        <v>82021.5</v>
      </c>
      <c r="E9" s="95"/>
    </row>
    <row r="10" spans="1:6" ht="32.25" customHeight="1">
      <c r="A10" s="104" t="s">
        <v>267</v>
      </c>
      <c r="B10" s="20" t="s">
        <v>268</v>
      </c>
      <c r="C10" s="105">
        <f t="shared" si="0"/>
        <v>107123.90000000002</v>
      </c>
      <c r="D10" s="105">
        <f t="shared" si="0"/>
        <v>82021.5</v>
      </c>
      <c r="F10" s="94"/>
    </row>
    <row r="11" spans="1:6" ht="54" customHeight="1">
      <c r="A11" s="104" t="s">
        <v>269</v>
      </c>
      <c r="B11" s="20" t="s">
        <v>849</v>
      </c>
      <c r="C11" s="105">
        <f>SUM(отчет!C59)</f>
        <v>107123.90000000002</v>
      </c>
      <c r="D11" s="105">
        <f>SUM(отчет!D59)</f>
        <v>82021.5</v>
      </c>
      <c r="F11" s="94"/>
    </row>
    <row r="12" spans="1:6" ht="27" customHeight="1">
      <c r="A12" s="104" t="s">
        <v>270</v>
      </c>
      <c r="B12" s="20" t="s">
        <v>271</v>
      </c>
      <c r="C12" s="103">
        <f aca="true" t="shared" si="1" ref="C12:D14">SUM(C13)</f>
        <v>120586.99999999999</v>
      </c>
      <c r="D12" s="103">
        <f t="shared" si="1"/>
        <v>62048.299999999996</v>
      </c>
      <c r="F12" s="94"/>
    </row>
    <row r="13" spans="1:4" ht="27" customHeight="1">
      <c r="A13" s="104" t="s">
        <v>272</v>
      </c>
      <c r="B13" s="20" t="s">
        <v>273</v>
      </c>
      <c r="C13" s="105">
        <f t="shared" si="1"/>
        <v>120586.99999999999</v>
      </c>
      <c r="D13" s="105">
        <f t="shared" si="1"/>
        <v>62048.299999999996</v>
      </c>
    </row>
    <row r="14" spans="1:4" ht="33" customHeight="1">
      <c r="A14" s="104" t="s">
        <v>274</v>
      </c>
      <c r="B14" s="20" t="s">
        <v>275</v>
      </c>
      <c r="C14" s="105">
        <f t="shared" si="1"/>
        <v>120586.99999999999</v>
      </c>
      <c r="D14" s="105">
        <f t="shared" si="1"/>
        <v>62048.299999999996</v>
      </c>
    </row>
    <row r="15" spans="1:4" ht="52.5" customHeight="1">
      <c r="A15" s="104" t="s">
        <v>276</v>
      </c>
      <c r="B15" s="20" t="s">
        <v>850</v>
      </c>
      <c r="C15" s="105">
        <f>SUM(отчет!C261)</f>
        <v>120586.99999999999</v>
      </c>
      <c r="D15" s="105">
        <f>SUM(отчет!D261)</f>
        <v>62048.299999999996</v>
      </c>
    </row>
    <row r="16" spans="1:4" ht="19.5" customHeight="1">
      <c r="A16" s="301" t="s">
        <v>277</v>
      </c>
      <c r="B16" s="301"/>
      <c r="C16" s="103">
        <f>SUM(C12-C8)</f>
        <v>13463.099999999962</v>
      </c>
      <c r="D16" s="103">
        <f>SUM(D12-D8)</f>
        <v>-19973.200000000004</v>
      </c>
    </row>
    <row r="17" spans="2:4" ht="14.25" customHeight="1">
      <c r="B17" s="91"/>
      <c r="C17" s="97"/>
      <c r="D17" s="94"/>
    </row>
    <row r="18" spans="2:4" ht="27" customHeight="1">
      <c r="B18" s="91"/>
      <c r="C18" s="97"/>
      <c r="D18" s="94"/>
    </row>
    <row r="19" spans="1:4" ht="12.75">
      <c r="A19" s="298"/>
      <c r="B19" s="298"/>
      <c r="C19" s="298"/>
      <c r="D19" s="300"/>
    </row>
    <row r="20" spans="1:3" ht="12.75">
      <c r="A20" s="9"/>
      <c r="B20" s="9"/>
      <c r="C20" s="9"/>
    </row>
    <row r="21" spans="1:3" ht="12.75">
      <c r="A21" s="298"/>
      <c r="B21" s="298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12" t="s">
        <v>38</v>
      </c>
      <c r="B1" s="312"/>
      <c r="C1" s="312"/>
      <c r="D1" s="312"/>
    </row>
    <row r="2" spans="1:4" ht="48" customHeight="1">
      <c r="A2" s="317" t="s">
        <v>880</v>
      </c>
      <c r="B2" s="317"/>
      <c r="C2" s="317"/>
      <c r="D2" s="317"/>
    </row>
    <row r="3" spans="1:4" ht="15">
      <c r="A3" s="13"/>
      <c r="B3" s="13"/>
      <c r="C3" s="13"/>
      <c r="D3" s="13"/>
    </row>
    <row r="4" spans="1:4" ht="46.5" customHeight="1">
      <c r="A4" s="316" t="s">
        <v>5</v>
      </c>
      <c r="B4" s="316" t="s">
        <v>39</v>
      </c>
      <c r="C4" s="316" t="s">
        <v>222</v>
      </c>
      <c r="D4" s="316"/>
    </row>
    <row r="5" spans="1:4" ht="30.75" customHeight="1">
      <c r="A5" s="316"/>
      <c r="B5" s="316"/>
      <c r="C5" s="14" t="s">
        <v>40</v>
      </c>
      <c r="D5" s="14" t="s">
        <v>41</v>
      </c>
    </row>
    <row r="6" spans="1:4" ht="15">
      <c r="A6" s="30"/>
      <c r="B6" s="18"/>
      <c r="C6" s="19"/>
      <c r="D6" s="19"/>
    </row>
    <row r="7" spans="1:4" ht="15">
      <c r="A7" s="314" t="s">
        <v>42</v>
      </c>
      <c r="B7" s="315"/>
      <c r="C7" s="315"/>
      <c r="D7" s="315"/>
    </row>
    <row r="8" spans="1:4" ht="30">
      <c r="A8" s="22" t="s">
        <v>55</v>
      </c>
      <c r="B8" s="20"/>
      <c r="C8" s="16"/>
      <c r="D8" s="16"/>
    </row>
    <row r="9" spans="1:4" ht="15">
      <c r="A9" s="307" t="s">
        <v>68</v>
      </c>
      <c r="B9" s="23" t="s">
        <v>51</v>
      </c>
      <c r="C9" s="16">
        <v>1</v>
      </c>
      <c r="D9" s="16">
        <v>1</v>
      </c>
    </row>
    <row r="10" spans="1:4" ht="15">
      <c r="A10" s="308"/>
      <c r="B10" s="23" t="s">
        <v>412</v>
      </c>
      <c r="C10" s="16">
        <v>1</v>
      </c>
      <c r="D10" s="16">
        <v>1</v>
      </c>
    </row>
    <row r="11" spans="1:4" ht="15">
      <c r="A11" s="311" t="s">
        <v>56</v>
      </c>
      <c r="B11" s="311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20" t="s">
        <v>49</v>
      </c>
      <c r="B13" s="321"/>
      <c r="C13" s="321"/>
      <c r="D13" s="321"/>
    </row>
    <row r="14" spans="1:4" ht="30">
      <c r="A14" s="22" t="s">
        <v>55</v>
      </c>
      <c r="B14" s="21"/>
      <c r="C14" s="15"/>
      <c r="D14" s="15"/>
    </row>
    <row r="15" spans="1:4" ht="15">
      <c r="A15" s="79" t="s">
        <v>43</v>
      </c>
      <c r="B15" s="21" t="s">
        <v>50</v>
      </c>
      <c r="C15" s="16">
        <v>1</v>
      </c>
      <c r="D15" s="16">
        <v>1</v>
      </c>
    </row>
    <row r="16" spans="1:4" ht="15">
      <c r="A16" s="307" t="s">
        <v>44</v>
      </c>
      <c r="B16" s="21" t="s">
        <v>111</v>
      </c>
      <c r="C16" s="16">
        <v>1</v>
      </c>
      <c r="D16" s="16">
        <v>1</v>
      </c>
    </row>
    <row r="17" spans="1:4" ht="30" customHeight="1">
      <c r="A17" s="308"/>
      <c r="B17" s="21" t="s">
        <v>216</v>
      </c>
      <c r="C17" s="16">
        <v>1</v>
      </c>
      <c r="D17" s="16">
        <v>1</v>
      </c>
    </row>
    <row r="18" spans="1:4" ht="15">
      <c r="A18" s="307" t="s">
        <v>45</v>
      </c>
      <c r="B18" s="23" t="s">
        <v>413</v>
      </c>
      <c r="C18" s="16">
        <v>1</v>
      </c>
      <c r="D18" s="16">
        <v>1</v>
      </c>
    </row>
    <row r="19" spans="1:4" ht="15">
      <c r="A19" s="308"/>
      <c r="B19" s="23" t="s">
        <v>414</v>
      </c>
      <c r="C19" s="16">
        <v>1</v>
      </c>
      <c r="D19" s="16">
        <v>1</v>
      </c>
    </row>
    <row r="20" spans="1:4" ht="15">
      <c r="A20" s="307" t="s">
        <v>46</v>
      </c>
      <c r="B20" s="23" t="s">
        <v>51</v>
      </c>
      <c r="C20" s="16">
        <v>6</v>
      </c>
      <c r="D20" s="16">
        <v>6</v>
      </c>
    </row>
    <row r="21" spans="1:4" ht="15.75" customHeight="1">
      <c r="A21" s="309"/>
      <c r="B21" s="23" t="s">
        <v>52</v>
      </c>
      <c r="C21" s="16">
        <v>4</v>
      </c>
      <c r="D21" s="16">
        <v>4</v>
      </c>
    </row>
    <row r="22" spans="1:4" ht="15.75" customHeight="1">
      <c r="A22" s="310"/>
      <c r="B22" s="23" t="s">
        <v>848</v>
      </c>
      <c r="C22" s="16">
        <v>1</v>
      </c>
      <c r="D22" s="16">
        <v>1</v>
      </c>
    </row>
    <row r="23" spans="1:4" ht="15">
      <c r="A23" s="307" t="s">
        <v>47</v>
      </c>
      <c r="B23" s="23" t="s">
        <v>48</v>
      </c>
      <c r="C23" s="16">
        <v>1</v>
      </c>
      <c r="D23" s="16">
        <v>1</v>
      </c>
    </row>
    <row r="24" spans="1:4" ht="16.5" customHeight="1" hidden="1">
      <c r="A24" s="310"/>
      <c r="B24" s="129" t="s">
        <v>112</v>
      </c>
      <c r="C24" s="16">
        <v>0</v>
      </c>
      <c r="D24" s="16">
        <v>0</v>
      </c>
    </row>
    <row r="25" spans="1:4" ht="15">
      <c r="A25" s="311" t="s">
        <v>56</v>
      </c>
      <c r="B25" s="311"/>
      <c r="C25" s="16">
        <f>SUM(C15:C24)</f>
        <v>17</v>
      </c>
      <c r="D25" s="16">
        <f>SUM(D15:D24)</f>
        <v>17</v>
      </c>
    </row>
    <row r="26" spans="1:4" ht="15">
      <c r="A26" s="29"/>
      <c r="B26" s="25"/>
      <c r="C26" s="26"/>
      <c r="D26" s="26"/>
    </row>
    <row r="27" spans="1:4" ht="12.75">
      <c r="A27" s="318" t="s">
        <v>883</v>
      </c>
      <c r="B27" s="319"/>
      <c r="C27" s="319"/>
      <c r="D27" s="319"/>
    </row>
    <row r="28" spans="1:4" ht="12.75">
      <c r="A28" s="106"/>
      <c r="B28" s="107"/>
      <c r="C28" s="107"/>
      <c r="D28" s="107"/>
    </row>
    <row r="29" spans="1:4" ht="15">
      <c r="A29" s="24"/>
      <c r="B29" s="25"/>
      <c r="C29" s="26"/>
      <c r="D29" s="26"/>
    </row>
    <row r="30" spans="1:4" ht="12.75">
      <c r="A30" s="298"/>
      <c r="B30" s="298"/>
      <c r="C30" s="313"/>
      <c r="D30" s="313"/>
    </row>
    <row r="31" spans="1:4" ht="12.75">
      <c r="A31" s="9"/>
      <c r="B31" s="9"/>
      <c r="C31" s="9"/>
      <c r="D31" s="9"/>
    </row>
    <row r="32" spans="1:4" ht="12.75">
      <c r="A32" s="298"/>
      <c r="B32" s="298"/>
      <c r="C32" s="313"/>
      <c r="D32" s="313"/>
    </row>
    <row r="33" spans="1:4" ht="12.75">
      <c r="A33" s="17"/>
      <c r="B33" s="17"/>
      <c r="C33" s="17"/>
      <c r="D33" s="17"/>
    </row>
  </sheetData>
  <sheetProtection/>
  <mergeCells count="17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9:A10"/>
    <mergeCell ref="A20:A22"/>
    <mergeCell ref="A11:B11"/>
    <mergeCell ref="A25:B25"/>
    <mergeCell ref="A23:A24"/>
    <mergeCell ref="A18:A19"/>
    <mergeCell ref="A16:A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">
      <selection activeCell="N65" sqref="N65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3.140625" style="0" customWidth="1"/>
    <col min="7" max="7" width="13.57421875" style="0" customWidth="1"/>
    <col min="8" max="8" width="10.140625" style="0" customWidth="1"/>
    <col min="9" max="9" width="11.421875" style="0" customWidth="1"/>
    <col min="10" max="10" width="11.140625" style="0" customWidth="1"/>
    <col min="11" max="11" width="10.7109375" style="0" customWidth="1"/>
    <col min="12" max="12" width="14.8515625" style="291" customWidth="1"/>
  </cols>
  <sheetData>
    <row r="1" spans="1:12" ht="15.75">
      <c r="A1" s="330" t="s">
        <v>107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15.75">
      <c r="A2" s="331" t="s">
        <v>881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ht="10.5" customHeight="1">
      <c r="L3" s="269" t="s">
        <v>334</v>
      </c>
    </row>
    <row r="4" spans="1:12" s="188" customFormat="1" ht="17.25" customHeight="1">
      <c r="A4" s="326" t="s">
        <v>69</v>
      </c>
      <c r="B4" s="322" t="s">
        <v>443</v>
      </c>
      <c r="C4" s="322" t="s">
        <v>70</v>
      </c>
      <c r="D4" s="322" t="s">
        <v>71</v>
      </c>
      <c r="E4" s="322" t="s">
        <v>72</v>
      </c>
      <c r="F4" s="326" t="s">
        <v>73</v>
      </c>
      <c r="G4" s="326"/>
      <c r="H4" s="326"/>
      <c r="I4" s="326"/>
      <c r="J4" s="326"/>
      <c r="K4" s="326"/>
      <c r="L4" s="327"/>
    </row>
    <row r="5" spans="1:12" s="188" customFormat="1" ht="12.75" customHeight="1">
      <c r="A5" s="326"/>
      <c r="B5" s="322"/>
      <c r="C5" s="322"/>
      <c r="D5" s="322"/>
      <c r="E5" s="322"/>
      <c r="F5" s="322" t="s">
        <v>74</v>
      </c>
      <c r="G5" s="322"/>
      <c r="H5" s="322"/>
      <c r="I5" s="322" t="s">
        <v>75</v>
      </c>
      <c r="J5" s="322"/>
      <c r="K5" s="322"/>
      <c r="L5" s="327"/>
    </row>
    <row r="6" spans="1:12" s="188" customFormat="1" ht="15.75" customHeight="1">
      <c r="A6" s="326"/>
      <c r="B6" s="322"/>
      <c r="C6" s="322"/>
      <c r="D6" s="322"/>
      <c r="E6" s="322"/>
      <c r="F6" s="322" t="s">
        <v>76</v>
      </c>
      <c r="G6" s="322" t="s">
        <v>77</v>
      </c>
      <c r="H6" s="322"/>
      <c r="I6" s="322" t="s">
        <v>76</v>
      </c>
      <c r="J6" s="322" t="s">
        <v>77</v>
      </c>
      <c r="K6" s="322"/>
      <c r="L6" s="327"/>
    </row>
    <row r="7" spans="1:12" s="188" customFormat="1" ht="30.75" customHeight="1">
      <c r="A7" s="326"/>
      <c r="B7" s="322"/>
      <c r="C7" s="322"/>
      <c r="D7" s="322"/>
      <c r="E7" s="322"/>
      <c r="F7" s="322"/>
      <c r="G7" s="52" t="s">
        <v>78</v>
      </c>
      <c r="H7" s="52" t="s">
        <v>79</v>
      </c>
      <c r="I7" s="322"/>
      <c r="J7" s="52" t="s">
        <v>78</v>
      </c>
      <c r="K7" s="52" t="s">
        <v>79</v>
      </c>
      <c r="L7" s="275" t="s">
        <v>80</v>
      </c>
    </row>
    <row r="8" spans="1:12" s="188" customFormat="1" ht="43.5" customHeight="1">
      <c r="A8" s="323" t="s">
        <v>442</v>
      </c>
      <c r="B8" s="324"/>
      <c r="C8" s="324"/>
      <c r="D8" s="324"/>
      <c r="E8" s="325"/>
      <c r="F8" s="213">
        <f>SUM(G8+H8)</f>
        <v>8673.44</v>
      </c>
      <c r="G8" s="213">
        <f>SUM(G9+G18)</f>
        <v>8673.44</v>
      </c>
      <c r="H8" s="213">
        <f>SUM(H9+H18)</f>
        <v>0</v>
      </c>
      <c r="I8" s="213">
        <f>SUM(J8+K8)</f>
        <v>12707.84</v>
      </c>
      <c r="J8" s="213">
        <f>SUM(J9+J18)</f>
        <v>12707.84</v>
      </c>
      <c r="K8" s="213">
        <f>SUM(K9+K18)</f>
        <v>0</v>
      </c>
      <c r="L8" s="276"/>
    </row>
    <row r="9" spans="1:12" s="188" customFormat="1" ht="56.25" customHeight="1">
      <c r="A9" s="214" t="s">
        <v>208</v>
      </c>
      <c r="B9" s="215" t="s">
        <v>209</v>
      </c>
      <c r="C9" s="216"/>
      <c r="D9" s="216"/>
      <c r="E9" s="216"/>
      <c r="F9" s="217">
        <f>G9+H9</f>
        <v>0</v>
      </c>
      <c r="G9" s="217">
        <f>G10</f>
        <v>0</v>
      </c>
      <c r="H9" s="217">
        <f>H10</f>
        <v>0</v>
      </c>
      <c r="I9" s="217">
        <f>J9+K9</f>
        <v>12707.84</v>
      </c>
      <c r="J9" s="217">
        <f>J10</f>
        <v>12707.84</v>
      </c>
      <c r="K9" s="217">
        <f>K10</f>
        <v>0</v>
      </c>
      <c r="L9" s="277"/>
    </row>
    <row r="10" spans="1:12" s="188" customFormat="1" ht="30.75" customHeight="1">
      <c r="A10" s="206" t="s">
        <v>390</v>
      </c>
      <c r="B10" s="190" t="s">
        <v>209</v>
      </c>
      <c r="C10" s="253" t="s">
        <v>697</v>
      </c>
      <c r="D10" s="52"/>
      <c r="E10" s="52"/>
      <c r="F10" s="191">
        <f aca="true" t="shared" si="0" ref="F10:K10">F11+F15</f>
        <v>0</v>
      </c>
      <c r="G10" s="191">
        <f t="shared" si="0"/>
        <v>0</v>
      </c>
      <c r="H10" s="191">
        <f t="shared" si="0"/>
        <v>0</v>
      </c>
      <c r="I10" s="191">
        <f t="shared" si="0"/>
        <v>12707.84</v>
      </c>
      <c r="J10" s="191">
        <f t="shared" si="0"/>
        <v>12707.84</v>
      </c>
      <c r="K10" s="191">
        <f t="shared" si="0"/>
        <v>0</v>
      </c>
      <c r="L10" s="275"/>
    </row>
    <row r="11" spans="1:12" s="188" customFormat="1" ht="12">
      <c r="A11" s="224" t="s">
        <v>247</v>
      </c>
      <c r="B11" s="225" t="s">
        <v>209</v>
      </c>
      <c r="C11" s="254" t="s">
        <v>697</v>
      </c>
      <c r="D11" s="226">
        <v>129</v>
      </c>
      <c r="E11" s="226">
        <v>213</v>
      </c>
      <c r="F11" s="227">
        <f aca="true" t="shared" si="1" ref="F11:K11">SUM(F13+F14)</f>
        <v>0</v>
      </c>
      <c r="G11" s="227">
        <f t="shared" si="1"/>
        <v>0</v>
      </c>
      <c r="H11" s="227">
        <f t="shared" si="1"/>
        <v>0</v>
      </c>
      <c r="I11" s="227">
        <f t="shared" si="1"/>
        <v>8673.44</v>
      </c>
      <c r="J11" s="227">
        <f t="shared" si="1"/>
        <v>8673.44</v>
      </c>
      <c r="K11" s="227">
        <f t="shared" si="1"/>
        <v>0</v>
      </c>
      <c r="L11" s="278"/>
    </row>
    <row r="12" spans="1:12" s="188" customFormat="1" ht="12">
      <c r="A12" s="208" t="s">
        <v>213</v>
      </c>
      <c r="B12" s="209"/>
      <c r="C12" s="255"/>
      <c r="D12" s="210"/>
      <c r="E12" s="210"/>
      <c r="F12" s="211"/>
      <c r="G12" s="211"/>
      <c r="H12" s="211"/>
      <c r="I12" s="211"/>
      <c r="J12" s="211"/>
      <c r="K12" s="211"/>
      <c r="L12" s="271"/>
    </row>
    <row r="13" spans="1:12" s="188" customFormat="1" ht="71.25" customHeight="1">
      <c r="A13" s="212" t="s">
        <v>886</v>
      </c>
      <c r="B13" s="209" t="s">
        <v>209</v>
      </c>
      <c r="C13" s="255" t="s">
        <v>697</v>
      </c>
      <c r="D13" s="210">
        <v>129</v>
      </c>
      <c r="E13" s="210">
        <v>213</v>
      </c>
      <c r="F13" s="211">
        <f>SUM(G13+H13)</f>
        <v>0</v>
      </c>
      <c r="G13" s="211">
        <v>0</v>
      </c>
      <c r="H13" s="211">
        <v>0</v>
      </c>
      <c r="I13" s="211">
        <f>SUM(J13+K13)</f>
        <v>8673.44</v>
      </c>
      <c r="J13" s="211">
        <v>8673.44</v>
      </c>
      <c r="K13" s="211">
        <v>0</v>
      </c>
      <c r="L13" s="271" t="s">
        <v>797</v>
      </c>
    </row>
    <row r="14" spans="1:12" s="188" customFormat="1" ht="67.5" hidden="1">
      <c r="A14" s="212" t="s">
        <v>785</v>
      </c>
      <c r="B14" s="209" t="s">
        <v>209</v>
      </c>
      <c r="C14" s="255" t="s">
        <v>697</v>
      </c>
      <c r="D14" s="210">
        <v>129</v>
      </c>
      <c r="E14" s="210">
        <v>213</v>
      </c>
      <c r="F14" s="211">
        <f>SUM(G14+H14)</f>
        <v>0</v>
      </c>
      <c r="G14" s="211">
        <v>0</v>
      </c>
      <c r="H14" s="211">
        <v>0</v>
      </c>
      <c r="I14" s="211">
        <f>SUM(J14+K14)</f>
        <v>0</v>
      </c>
      <c r="J14" s="211">
        <v>0</v>
      </c>
      <c r="K14" s="211">
        <v>0</v>
      </c>
      <c r="L14" s="271" t="s">
        <v>798</v>
      </c>
    </row>
    <row r="15" spans="1:12" s="188" customFormat="1" ht="16.5" customHeight="1">
      <c r="A15" s="224" t="s">
        <v>24</v>
      </c>
      <c r="B15" s="225" t="s">
        <v>209</v>
      </c>
      <c r="C15" s="254" t="s">
        <v>697</v>
      </c>
      <c r="D15" s="226">
        <v>244</v>
      </c>
      <c r="E15" s="226">
        <v>221</v>
      </c>
      <c r="F15" s="228">
        <f aca="true" t="shared" si="2" ref="F15:K15">SUM(F17)</f>
        <v>0</v>
      </c>
      <c r="G15" s="228">
        <f t="shared" si="2"/>
        <v>0</v>
      </c>
      <c r="H15" s="228">
        <f t="shared" si="2"/>
        <v>0</v>
      </c>
      <c r="I15" s="228">
        <f t="shared" si="2"/>
        <v>4034.4</v>
      </c>
      <c r="J15" s="228">
        <f t="shared" si="2"/>
        <v>4034.4</v>
      </c>
      <c r="K15" s="228">
        <f t="shared" si="2"/>
        <v>0</v>
      </c>
      <c r="L15" s="279"/>
    </row>
    <row r="16" spans="1:12" s="188" customFormat="1" ht="12.75" customHeight="1">
      <c r="A16" s="192" t="s">
        <v>83</v>
      </c>
      <c r="B16" s="193"/>
      <c r="C16" s="193"/>
      <c r="D16" s="193"/>
      <c r="E16" s="193"/>
      <c r="F16" s="184"/>
      <c r="G16" s="184"/>
      <c r="H16" s="184"/>
      <c r="I16" s="176"/>
      <c r="J16" s="176"/>
      <c r="K16" s="184"/>
      <c r="L16" s="262"/>
    </row>
    <row r="17" spans="1:12" s="188" customFormat="1" ht="39.75" customHeight="1">
      <c r="A17" s="185" t="s">
        <v>884</v>
      </c>
      <c r="B17" s="193" t="s">
        <v>209</v>
      </c>
      <c r="C17" s="256" t="s">
        <v>697</v>
      </c>
      <c r="D17" s="52">
        <v>244</v>
      </c>
      <c r="E17" s="52">
        <v>221</v>
      </c>
      <c r="F17" s="176">
        <f>SUM(G17+H17)</f>
        <v>0</v>
      </c>
      <c r="G17" s="176">
        <v>0</v>
      </c>
      <c r="H17" s="176">
        <v>0</v>
      </c>
      <c r="I17" s="194">
        <f>SUM(J17+K17)</f>
        <v>4034.4</v>
      </c>
      <c r="J17" s="184">
        <v>4034.4</v>
      </c>
      <c r="K17" s="176">
        <v>0</v>
      </c>
      <c r="L17" s="280" t="s">
        <v>431</v>
      </c>
    </row>
    <row r="18" spans="1:12" s="188" customFormat="1" ht="64.5" customHeight="1">
      <c r="A18" s="214" t="s">
        <v>429</v>
      </c>
      <c r="B18" s="215" t="s">
        <v>282</v>
      </c>
      <c r="C18" s="257"/>
      <c r="D18" s="216"/>
      <c r="E18" s="216"/>
      <c r="F18" s="217">
        <f>G18+H18</f>
        <v>8673.44</v>
      </c>
      <c r="G18" s="217">
        <f>SUM(G19)</f>
        <v>8673.44</v>
      </c>
      <c r="H18" s="217">
        <f>SUM(H19)</f>
        <v>0</v>
      </c>
      <c r="I18" s="217">
        <f>J18+K18</f>
        <v>0</v>
      </c>
      <c r="J18" s="217">
        <f>SUM(J19)</f>
        <v>0</v>
      </c>
      <c r="K18" s="217">
        <f>SUM(K19)</f>
        <v>0</v>
      </c>
      <c r="L18" s="277"/>
    </row>
    <row r="19" spans="1:12" s="196" customFormat="1" ht="45" customHeight="1">
      <c r="A19" s="205" t="s">
        <v>392</v>
      </c>
      <c r="B19" s="190" t="s">
        <v>282</v>
      </c>
      <c r="C19" s="253" t="s">
        <v>702</v>
      </c>
      <c r="D19" s="75"/>
      <c r="E19" s="75"/>
      <c r="F19" s="195">
        <f aca="true" t="shared" si="3" ref="F19:K19">SUM(F20+F25)</f>
        <v>8673.44</v>
      </c>
      <c r="G19" s="195">
        <f t="shared" si="3"/>
        <v>8673.44</v>
      </c>
      <c r="H19" s="195">
        <f t="shared" si="3"/>
        <v>0</v>
      </c>
      <c r="I19" s="195">
        <f t="shared" si="3"/>
        <v>0</v>
      </c>
      <c r="J19" s="195">
        <f t="shared" si="3"/>
        <v>0</v>
      </c>
      <c r="K19" s="195">
        <f t="shared" si="3"/>
        <v>0</v>
      </c>
      <c r="L19" s="281"/>
    </row>
    <row r="20" spans="1:12" s="188" customFormat="1" ht="12">
      <c r="A20" s="224" t="s">
        <v>247</v>
      </c>
      <c r="B20" s="225" t="s">
        <v>282</v>
      </c>
      <c r="C20" s="254" t="s">
        <v>702</v>
      </c>
      <c r="D20" s="226">
        <v>129</v>
      </c>
      <c r="E20" s="226">
        <v>213</v>
      </c>
      <c r="F20" s="227">
        <f>SUM(F22+F23+F24)</f>
        <v>8673.44</v>
      </c>
      <c r="G20" s="227">
        <f>SUM(G22+G23+G24)</f>
        <v>8673.44</v>
      </c>
      <c r="H20" s="227">
        <f>SUM(H22+H23)</f>
        <v>0</v>
      </c>
      <c r="I20" s="227">
        <f>SUM(I22+I23)</f>
        <v>0</v>
      </c>
      <c r="J20" s="227">
        <f>SUM(J22+J23)</f>
        <v>0</v>
      </c>
      <c r="K20" s="227">
        <f>SUM(K22+K23)</f>
        <v>0</v>
      </c>
      <c r="L20" s="278"/>
    </row>
    <row r="21" spans="1:12" s="188" customFormat="1" ht="12">
      <c r="A21" s="208" t="s">
        <v>213</v>
      </c>
      <c r="B21" s="209"/>
      <c r="C21" s="255"/>
      <c r="D21" s="210"/>
      <c r="E21" s="210"/>
      <c r="F21" s="211"/>
      <c r="G21" s="211"/>
      <c r="H21" s="211"/>
      <c r="I21" s="211"/>
      <c r="J21" s="211"/>
      <c r="K21" s="211"/>
      <c r="L21" s="271"/>
    </row>
    <row r="22" spans="1:12" s="188" customFormat="1" ht="73.5" customHeight="1">
      <c r="A22" s="212" t="s">
        <v>885</v>
      </c>
      <c r="B22" s="209" t="s">
        <v>282</v>
      </c>
      <c r="C22" s="255" t="s">
        <v>702</v>
      </c>
      <c r="D22" s="210">
        <v>129</v>
      </c>
      <c r="E22" s="210">
        <v>213</v>
      </c>
      <c r="F22" s="211">
        <f>SUM(G22+H22)</f>
        <v>8673.44</v>
      </c>
      <c r="G22" s="211">
        <v>8673.44</v>
      </c>
      <c r="H22" s="211">
        <v>0</v>
      </c>
      <c r="I22" s="211">
        <f>SUM(J22+K22)</f>
        <v>0</v>
      </c>
      <c r="J22" s="211">
        <v>0</v>
      </c>
      <c r="K22" s="211">
        <v>0</v>
      </c>
      <c r="L22" s="273" t="s">
        <v>797</v>
      </c>
    </row>
    <row r="23" spans="1:12" s="188" customFormat="1" ht="33.75" hidden="1">
      <c r="A23" s="212" t="s">
        <v>768</v>
      </c>
      <c r="B23" s="209" t="s">
        <v>282</v>
      </c>
      <c r="C23" s="255" t="s">
        <v>702</v>
      </c>
      <c r="D23" s="210">
        <v>129</v>
      </c>
      <c r="E23" s="210">
        <v>213</v>
      </c>
      <c r="F23" s="211">
        <f>SUM(G23+H23)</f>
        <v>0</v>
      </c>
      <c r="G23" s="211">
        <v>0</v>
      </c>
      <c r="H23" s="211"/>
      <c r="I23" s="211">
        <f>SUM(J23+K23)</f>
        <v>0</v>
      </c>
      <c r="J23" s="211">
        <v>0</v>
      </c>
      <c r="K23" s="211">
        <v>0</v>
      </c>
      <c r="L23" s="273" t="s">
        <v>770</v>
      </c>
    </row>
    <row r="24" spans="1:12" s="188" customFormat="1" ht="24" hidden="1">
      <c r="A24" s="212" t="s">
        <v>768</v>
      </c>
      <c r="B24" s="209" t="s">
        <v>282</v>
      </c>
      <c r="C24" s="255" t="s">
        <v>702</v>
      </c>
      <c r="D24" s="210">
        <v>129</v>
      </c>
      <c r="E24" s="210">
        <v>213</v>
      </c>
      <c r="F24" s="211">
        <f>SUM(G24+H24)</f>
        <v>0</v>
      </c>
      <c r="G24" s="211">
        <v>0</v>
      </c>
      <c r="H24" s="211"/>
      <c r="I24" s="211">
        <f>SUM(J24+K24)</f>
        <v>0</v>
      </c>
      <c r="J24" s="211">
        <v>0</v>
      </c>
      <c r="K24" s="211">
        <v>0</v>
      </c>
      <c r="L24" s="271" t="s">
        <v>769</v>
      </c>
    </row>
    <row r="25" spans="1:12" s="188" customFormat="1" ht="26.25" customHeight="1" hidden="1">
      <c r="A25" s="130" t="s">
        <v>29</v>
      </c>
      <c r="B25" s="197" t="s">
        <v>282</v>
      </c>
      <c r="C25" s="258" t="s">
        <v>702</v>
      </c>
      <c r="D25" s="109">
        <v>244</v>
      </c>
      <c r="E25" s="109">
        <v>310</v>
      </c>
      <c r="F25" s="177">
        <f aca="true" t="shared" si="4" ref="F25:K25">SUM(F27)</f>
        <v>0</v>
      </c>
      <c r="G25" s="177">
        <f t="shared" si="4"/>
        <v>0</v>
      </c>
      <c r="H25" s="177">
        <f t="shared" si="4"/>
        <v>0</v>
      </c>
      <c r="I25" s="177">
        <f t="shared" si="4"/>
        <v>0</v>
      </c>
      <c r="J25" s="177">
        <f t="shared" si="4"/>
        <v>0</v>
      </c>
      <c r="K25" s="177">
        <f t="shared" si="4"/>
        <v>0</v>
      </c>
      <c r="L25" s="282"/>
    </row>
    <row r="26" spans="1:12" s="188" customFormat="1" ht="12.75" customHeight="1" hidden="1">
      <c r="A26" s="198" t="s">
        <v>283</v>
      </c>
      <c r="B26" s="199"/>
      <c r="C26" s="259"/>
      <c r="D26" s="110"/>
      <c r="E26" s="110"/>
      <c r="F26" s="178"/>
      <c r="G26" s="178"/>
      <c r="H26" s="178"/>
      <c r="I26" s="200"/>
      <c r="J26" s="178"/>
      <c r="K26" s="178"/>
      <c r="L26" s="283"/>
    </row>
    <row r="27" spans="1:12" s="188" customFormat="1" ht="39.75" customHeight="1" hidden="1">
      <c r="A27" s="229" t="s">
        <v>440</v>
      </c>
      <c r="B27" s="230" t="s">
        <v>282</v>
      </c>
      <c r="C27" s="260" t="s">
        <v>702</v>
      </c>
      <c r="D27" s="231">
        <v>244</v>
      </c>
      <c r="E27" s="231">
        <v>310</v>
      </c>
      <c r="F27" s="232">
        <f>SUM(G27+H27)</f>
        <v>0</v>
      </c>
      <c r="G27" s="232">
        <v>0</v>
      </c>
      <c r="H27" s="232">
        <v>0</v>
      </c>
      <c r="I27" s="233">
        <f>SUM(J27+K27)</f>
        <v>0</v>
      </c>
      <c r="J27" s="232">
        <v>0</v>
      </c>
      <c r="K27" s="232">
        <v>0</v>
      </c>
      <c r="L27" s="280" t="s">
        <v>441</v>
      </c>
    </row>
    <row r="28" spans="1:12" s="188" customFormat="1" ht="44.25" customHeight="1">
      <c r="A28" s="323" t="s">
        <v>444</v>
      </c>
      <c r="B28" s="324"/>
      <c r="C28" s="324"/>
      <c r="D28" s="324"/>
      <c r="E28" s="325"/>
      <c r="F28" s="213">
        <f>SUM(G28+H28)</f>
        <v>38369.64</v>
      </c>
      <c r="G28" s="213">
        <f>SUM(G29+G81+G93+G98+G121+G126+G141+G136+G150)</f>
        <v>38369.64</v>
      </c>
      <c r="H28" s="213">
        <f>SUM(H29+H81+H93+H98+H121+H126+H141+H136+H150)</f>
        <v>0</v>
      </c>
      <c r="I28" s="213">
        <f>SUM(J28+K28)</f>
        <v>25073.33</v>
      </c>
      <c r="J28" s="213">
        <f>SUM(J29+J81+J93+J98+J121+J126+J141+J136+J150)</f>
        <v>25073.33</v>
      </c>
      <c r="K28" s="213">
        <f>SUM(K29+K81+K93+K98+K121+K126+K141+K136+K150)</f>
        <v>0</v>
      </c>
      <c r="L28" s="276"/>
    </row>
    <row r="29" spans="1:12" s="188" customFormat="1" ht="63.75" customHeight="1">
      <c r="A29" s="218" t="s">
        <v>430</v>
      </c>
      <c r="B29" s="219" t="s">
        <v>81</v>
      </c>
      <c r="C29" s="219"/>
      <c r="D29" s="219"/>
      <c r="E29" s="219"/>
      <c r="F29" s="217">
        <f>G29+H29</f>
        <v>13494.64</v>
      </c>
      <c r="G29" s="217">
        <f>G30+G39+G71</f>
        <v>13494.64</v>
      </c>
      <c r="H29" s="217">
        <f>H30+H39+H71</f>
        <v>0</v>
      </c>
      <c r="I29" s="217">
        <f>J29+K29</f>
        <v>24542.33</v>
      </c>
      <c r="J29" s="217">
        <f>J30+J39+J71</f>
        <v>24542.33</v>
      </c>
      <c r="K29" s="217">
        <f>K30+K39+K71</f>
        <v>0</v>
      </c>
      <c r="L29" s="284"/>
    </row>
    <row r="30" spans="1:12" s="188" customFormat="1" ht="67.5" customHeight="1" hidden="1">
      <c r="A30" s="75" t="s">
        <v>393</v>
      </c>
      <c r="B30" s="190" t="s">
        <v>81</v>
      </c>
      <c r="C30" s="253" t="s">
        <v>706</v>
      </c>
      <c r="D30" s="52"/>
      <c r="E30" s="52"/>
      <c r="F30" s="191">
        <f>G30+H30</f>
        <v>0</v>
      </c>
      <c r="G30" s="191">
        <f>G31+G36</f>
        <v>0</v>
      </c>
      <c r="H30" s="191">
        <f>H31+H36</f>
        <v>0</v>
      </c>
      <c r="I30" s="191">
        <f>J30+K30</f>
        <v>0</v>
      </c>
      <c r="J30" s="191">
        <f>J31+J36</f>
        <v>0</v>
      </c>
      <c r="K30" s="191">
        <f>K31+K36</f>
        <v>0</v>
      </c>
      <c r="L30" s="280"/>
    </row>
    <row r="31" spans="1:12" s="188" customFormat="1" ht="12" hidden="1">
      <c r="A31" s="224" t="s">
        <v>247</v>
      </c>
      <c r="B31" s="225" t="s">
        <v>81</v>
      </c>
      <c r="C31" s="254" t="s">
        <v>706</v>
      </c>
      <c r="D31" s="226">
        <v>129</v>
      </c>
      <c r="E31" s="226">
        <v>213</v>
      </c>
      <c r="F31" s="227">
        <f>G31+H31</f>
        <v>0</v>
      </c>
      <c r="G31" s="227">
        <f>SUM(G33+G34+G35)</f>
        <v>0</v>
      </c>
      <c r="H31" s="227">
        <f>SUM(H33+H34+H35)</f>
        <v>0</v>
      </c>
      <c r="I31" s="227">
        <f>J31+K31</f>
        <v>0</v>
      </c>
      <c r="J31" s="227">
        <f>SUM(J33+J34+J35)</f>
        <v>0</v>
      </c>
      <c r="K31" s="227">
        <f>SUM(K33+K34+K35)</f>
        <v>0</v>
      </c>
      <c r="L31" s="278"/>
    </row>
    <row r="32" spans="1:12" s="188" customFormat="1" ht="12" hidden="1">
      <c r="A32" s="208" t="s">
        <v>213</v>
      </c>
      <c r="B32" s="209"/>
      <c r="C32" s="255"/>
      <c r="D32" s="210"/>
      <c r="E32" s="210"/>
      <c r="F32" s="211"/>
      <c r="G32" s="211"/>
      <c r="H32" s="211"/>
      <c r="I32" s="211"/>
      <c r="J32" s="211"/>
      <c r="K32" s="211"/>
      <c r="L32" s="271"/>
    </row>
    <row r="33" spans="1:12" s="188" customFormat="1" ht="72.75" customHeight="1" hidden="1">
      <c r="A33" s="212" t="s">
        <v>887</v>
      </c>
      <c r="B33" s="209" t="s">
        <v>81</v>
      </c>
      <c r="C33" s="255" t="s">
        <v>706</v>
      </c>
      <c r="D33" s="210">
        <v>129</v>
      </c>
      <c r="E33" s="210">
        <v>213</v>
      </c>
      <c r="F33" s="211">
        <f>SUM(G33+H33)</f>
        <v>0</v>
      </c>
      <c r="G33" s="211">
        <v>0</v>
      </c>
      <c r="H33" s="211">
        <v>0</v>
      </c>
      <c r="I33" s="211">
        <f>SUM(J33+K33)</f>
        <v>0</v>
      </c>
      <c r="J33" s="211">
        <v>0</v>
      </c>
      <c r="K33" s="211">
        <v>0</v>
      </c>
      <c r="L33" s="273" t="s">
        <v>797</v>
      </c>
    </row>
    <row r="34" spans="1:12" s="188" customFormat="1" ht="39" customHeight="1" hidden="1">
      <c r="A34" s="212" t="s">
        <v>781</v>
      </c>
      <c r="B34" s="209" t="s">
        <v>81</v>
      </c>
      <c r="C34" s="255" t="s">
        <v>706</v>
      </c>
      <c r="D34" s="210">
        <v>129</v>
      </c>
      <c r="E34" s="210">
        <v>213</v>
      </c>
      <c r="F34" s="211">
        <f>SUM(G34+H34)</f>
        <v>0</v>
      </c>
      <c r="G34" s="211">
        <v>0</v>
      </c>
      <c r="H34" s="211">
        <v>0</v>
      </c>
      <c r="I34" s="211">
        <f>SUM(J34+K34)</f>
        <v>0</v>
      </c>
      <c r="J34" s="211">
        <v>0</v>
      </c>
      <c r="K34" s="211">
        <v>0</v>
      </c>
      <c r="L34" s="271" t="s">
        <v>776</v>
      </c>
    </row>
    <row r="35" spans="1:12" s="188" customFormat="1" ht="30.75" customHeight="1" hidden="1">
      <c r="A35" s="212" t="s">
        <v>771</v>
      </c>
      <c r="B35" s="209" t="s">
        <v>81</v>
      </c>
      <c r="C35" s="255" t="s">
        <v>706</v>
      </c>
      <c r="D35" s="210">
        <v>129</v>
      </c>
      <c r="E35" s="210">
        <v>213</v>
      </c>
      <c r="F35" s="211">
        <f>SUM(G35+H35)</f>
        <v>0</v>
      </c>
      <c r="G35" s="211">
        <v>0</v>
      </c>
      <c r="H35" s="211">
        <v>0</v>
      </c>
      <c r="I35" s="211">
        <f>SUM(J35+K35)</f>
        <v>0</v>
      </c>
      <c r="J35" s="211">
        <v>0</v>
      </c>
      <c r="K35" s="211">
        <v>0</v>
      </c>
      <c r="L35" s="271" t="s">
        <v>769</v>
      </c>
    </row>
    <row r="36" spans="1:12" s="188" customFormat="1" ht="26.25" customHeight="1" hidden="1">
      <c r="A36" s="224" t="s">
        <v>24</v>
      </c>
      <c r="B36" s="234" t="s">
        <v>81</v>
      </c>
      <c r="C36" s="261" t="s">
        <v>706</v>
      </c>
      <c r="D36" s="235">
        <v>244</v>
      </c>
      <c r="E36" s="235">
        <v>221</v>
      </c>
      <c r="F36" s="228">
        <f>G36+H36</f>
        <v>0</v>
      </c>
      <c r="G36" s="228">
        <f>SUM(G38)</f>
        <v>0</v>
      </c>
      <c r="H36" s="228">
        <f>SUM(H38)</f>
        <v>0</v>
      </c>
      <c r="I36" s="236">
        <f>J36+K36</f>
        <v>0</v>
      </c>
      <c r="J36" s="236">
        <f>SUM(J38)</f>
        <v>0</v>
      </c>
      <c r="K36" s="236">
        <f>SUM(K38)</f>
        <v>0</v>
      </c>
      <c r="L36" s="285"/>
    </row>
    <row r="37" spans="1:12" s="188" customFormat="1" ht="15.75" customHeight="1" hidden="1">
      <c r="A37" s="192" t="s">
        <v>83</v>
      </c>
      <c r="B37" s="193"/>
      <c r="C37" s="193"/>
      <c r="D37" s="193"/>
      <c r="E37" s="193"/>
      <c r="F37" s="184"/>
      <c r="G37" s="184"/>
      <c r="H37" s="184"/>
      <c r="I37" s="176"/>
      <c r="J37" s="176"/>
      <c r="K37" s="184"/>
      <c r="L37" s="262"/>
    </row>
    <row r="38" spans="1:12" s="188" customFormat="1" ht="45" customHeight="1" hidden="1">
      <c r="A38" s="185" t="s">
        <v>865</v>
      </c>
      <c r="B38" s="193" t="s">
        <v>81</v>
      </c>
      <c r="C38" s="256" t="s">
        <v>706</v>
      </c>
      <c r="D38" s="52">
        <v>244</v>
      </c>
      <c r="E38" s="52">
        <v>221</v>
      </c>
      <c r="F38" s="184">
        <f>SUM(G38+H38)</f>
        <v>0</v>
      </c>
      <c r="G38" s="184">
        <v>0</v>
      </c>
      <c r="H38" s="176">
        <v>0</v>
      </c>
      <c r="I38" s="194">
        <f>SUM(J38+K38)</f>
        <v>0</v>
      </c>
      <c r="J38" s="176">
        <v>0</v>
      </c>
      <c r="K38" s="176">
        <v>0</v>
      </c>
      <c r="L38" s="280" t="s">
        <v>445</v>
      </c>
    </row>
    <row r="39" spans="1:12" s="188" customFormat="1" ht="51.75" customHeight="1">
      <c r="A39" s="201" t="s">
        <v>434</v>
      </c>
      <c r="B39" s="190" t="s">
        <v>81</v>
      </c>
      <c r="C39" s="190" t="s">
        <v>707</v>
      </c>
      <c r="D39" s="190"/>
      <c r="E39" s="190"/>
      <c r="F39" s="202">
        <f>F40+F46+F52+F56+F61+F65+F68</f>
        <v>13440.59</v>
      </c>
      <c r="G39" s="202">
        <f>G40+G46+G52+G56+G61+G65+G68</f>
        <v>13440.59</v>
      </c>
      <c r="H39" s="202">
        <f>H40+H46+H52+H56+H61+H65+H68</f>
        <v>0</v>
      </c>
      <c r="I39" s="202">
        <f>I40+I46+I52+I56+I61+I65+I68</f>
        <v>24542.33</v>
      </c>
      <c r="J39" s="202">
        <f>J40+J46+J52+J56+J61+J65+J68</f>
        <v>24542.33</v>
      </c>
      <c r="K39" s="202">
        <f>K40+K46+K52+K56+K61+K65+K68</f>
        <v>0</v>
      </c>
      <c r="L39" s="286"/>
    </row>
    <row r="40" spans="1:12" s="188" customFormat="1" ht="12">
      <c r="A40" s="224" t="s">
        <v>247</v>
      </c>
      <c r="B40" s="225" t="s">
        <v>81</v>
      </c>
      <c r="C40" s="254" t="s">
        <v>707</v>
      </c>
      <c r="D40" s="226">
        <v>129</v>
      </c>
      <c r="E40" s="226">
        <v>213</v>
      </c>
      <c r="F40" s="227">
        <f aca="true" t="shared" si="5" ref="F40:K40">SUM(F42+F43+F44+F45)</f>
        <v>0</v>
      </c>
      <c r="G40" s="227">
        <f t="shared" si="5"/>
        <v>0</v>
      </c>
      <c r="H40" s="227">
        <f t="shared" si="5"/>
        <v>0</v>
      </c>
      <c r="I40" s="227">
        <f t="shared" si="5"/>
        <v>13127.33</v>
      </c>
      <c r="J40" s="227">
        <f t="shared" si="5"/>
        <v>13127.33</v>
      </c>
      <c r="K40" s="227">
        <f t="shared" si="5"/>
        <v>0</v>
      </c>
      <c r="L40" s="278"/>
    </row>
    <row r="41" spans="1:12" s="188" customFormat="1" ht="12">
      <c r="A41" s="208" t="s">
        <v>213</v>
      </c>
      <c r="B41" s="209"/>
      <c r="C41" s="255"/>
      <c r="D41" s="210"/>
      <c r="E41" s="210"/>
      <c r="F41" s="211"/>
      <c r="G41" s="211"/>
      <c r="H41" s="211"/>
      <c r="I41" s="211"/>
      <c r="J41" s="211"/>
      <c r="K41" s="211"/>
      <c r="L41" s="273"/>
    </row>
    <row r="42" spans="1:12" s="188" customFormat="1" ht="18" customHeight="1" hidden="1">
      <c r="A42" s="212" t="s">
        <v>439</v>
      </c>
      <c r="B42" s="209" t="s">
        <v>81</v>
      </c>
      <c r="C42" s="255" t="s">
        <v>707</v>
      </c>
      <c r="D42" s="210">
        <v>129</v>
      </c>
      <c r="E42" s="210">
        <v>213</v>
      </c>
      <c r="F42" s="211">
        <f>SUM(G42+H42)</f>
        <v>0</v>
      </c>
      <c r="G42" s="211">
        <v>0</v>
      </c>
      <c r="H42" s="211">
        <v>0</v>
      </c>
      <c r="I42" s="211">
        <f>SUM(J42+K42)</f>
        <v>0</v>
      </c>
      <c r="J42" s="211">
        <v>0</v>
      </c>
      <c r="K42" s="211">
        <v>0</v>
      </c>
      <c r="L42" s="328" t="s">
        <v>797</v>
      </c>
    </row>
    <row r="43" spans="1:12" s="188" customFormat="1" ht="73.5" customHeight="1">
      <c r="A43" s="212" t="s">
        <v>888</v>
      </c>
      <c r="B43" s="209" t="s">
        <v>81</v>
      </c>
      <c r="C43" s="255" t="s">
        <v>707</v>
      </c>
      <c r="D43" s="210">
        <v>129</v>
      </c>
      <c r="E43" s="210">
        <v>213</v>
      </c>
      <c r="F43" s="211">
        <f>SUM(G43+H43)</f>
        <v>0</v>
      </c>
      <c r="G43" s="211">
        <v>0</v>
      </c>
      <c r="H43" s="211">
        <v>0</v>
      </c>
      <c r="I43" s="211">
        <f>SUM(J43+K43)</f>
        <v>13127.33</v>
      </c>
      <c r="J43" s="211">
        <v>13127.33</v>
      </c>
      <c r="K43" s="211">
        <v>0</v>
      </c>
      <c r="L43" s="329"/>
    </row>
    <row r="44" spans="1:12" s="188" customFormat="1" ht="82.5" customHeight="1" hidden="1">
      <c r="A44" s="212" t="s">
        <v>786</v>
      </c>
      <c r="B44" s="209" t="s">
        <v>81</v>
      </c>
      <c r="C44" s="255" t="s">
        <v>707</v>
      </c>
      <c r="D44" s="210">
        <v>129</v>
      </c>
      <c r="E44" s="210">
        <v>213</v>
      </c>
      <c r="F44" s="211">
        <f>SUM(G44+H44)</f>
        <v>0</v>
      </c>
      <c r="G44" s="211">
        <v>0</v>
      </c>
      <c r="H44" s="211">
        <v>0</v>
      </c>
      <c r="I44" s="211">
        <f>SUM(J44+K44)</f>
        <v>0</v>
      </c>
      <c r="J44" s="211">
        <v>0</v>
      </c>
      <c r="K44" s="211">
        <v>0</v>
      </c>
      <c r="L44" s="271" t="s">
        <v>799</v>
      </c>
    </row>
    <row r="45" spans="1:12" s="188" customFormat="1" ht="27.75" customHeight="1" hidden="1">
      <c r="A45" s="212" t="s">
        <v>782</v>
      </c>
      <c r="B45" s="209" t="s">
        <v>81</v>
      </c>
      <c r="C45" s="255" t="s">
        <v>707</v>
      </c>
      <c r="D45" s="210">
        <v>129</v>
      </c>
      <c r="E45" s="210">
        <v>213</v>
      </c>
      <c r="F45" s="211">
        <f>SUM(G45+H45)</f>
        <v>0</v>
      </c>
      <c r="G45" s="211">
        <v>0</v>
      </c>
      <c r="H45" s="211">
        <v>0</v>
      </c>
      <c r="I45" s="211">
        <f>SUM(J45+K45)</f>
        <v>0</v>
      </c>
      <c r="J45" s="211">
        <v>0</v>
      </c>
      <c r="K45" s="211">
        <v>0</v>
      </c>
      <c r="L45" s="271" t="s">
        <v>769</v>
      </c>
    </row>
    <row r="46" spans="1:12" s="203" customFormat="1" ht="18" customHeight="1">
      <c r="A46" s="237" t="s">
        <v>24</v>
      </c>
      <c r="B46" s="225" t="s">
        <v>81</v>
      </c>
      <c r="C46" s="225" t="s">
        <v>707</v>
      </c>
      <c r="D46" s="225" t="s">
        <v>284</v>
      </c>
      <c r="E46" s="225" t="s">
        <v>82</v>
      </c>
      <c r="F46" s="227">
        <f>G46+H46</f>
        <v>4440.59</v>
      </c>
      <c r="G46" s="227">
        <f>G48+G49+G51</f>
        <v>4440.59</v>
      </c>
      <c r="H46" s="227">
        <f>H48+H49+H51</f>
        <v>0</v>
      </c>
      <c r="I46" s="227">
        <f>J46+K46</f>
        <v>5546</v>
      </c>
      <c r="J46" s="227">
        <f>J48+J49+J50+J51</f>
        <v>5546</v>
      </c>
      <c r="K46" s="227">
        <f>K48+K49+K50+K51</f>
        <v>0</v>
      </c>
      <c r="L46" s="287"/>
    </row>
    <row r="47" spans="1:12" s="188" customFormat="1" ht="12.75" customHeight="1">
      <c r="A47" s="192" t="s">
        <v>83</v>
      </c>
      <c r="B47" s="193"/>
      <c r="C47" s="193"/>
      <c r="D47" s="193"/>
      <c r="E47" s="193"/>
      <c r="F47" s="184"/>
      <c r="G47" s="184"/>
      <c r="H47" s="184"/>
      <c r="I47" s="176"/>
      <c r="J47" s="176"/>
      <c r="K47" s="184"/>
      <c r="L47" s="262"/>
    </row>
    <row r="48" spans="1:12" s="188" customFormat="1" ht="50.25" customHeight="1">
      <c r="A48" s="185" t="s">
        <v>889</v>
      </c>
      <c r="B48" s="193" t="s">
        <v>81</v>
      </c>
      <c r="C48" s="193" t="s">
        <v>707</v>
      </c>
      <c r="D48" s="193" t="s">
        <v>284</v>
      </c>
      <c r="E48" s="193" t="s">
        <v>82</v>
      </c>
      <c r="F48" s="184">
        <f>SUM(G48+H48)</f>
        <v>4440.59</v>
      </c>
      <c r="G48" s="184">
        <v>4440.59</v>
      </c>
      <c r="H48" s="184">
        <v>0</v>
      </c>
      <c r="I48" s="176">
        <f>SUM(J48+K48)</f>
        <v>0</v>
      </c>
      <c r="J48" s="176">
        <v>0</v>
      </c>
      <c r="K48" s="184">
        <v>0</v>
      </c>
      <c r="L48" s="262" t="s">
        <v>890</v>
      </c>
    </row>
    <row r="49" spans="1:12" s="188" customFormat="1" ht="64.5" customHeight="1" hidden="1">
      <c r="A49" s="185" t="s">
        <v>868</v>
      </c>
      <c r="B49" s="193" t="s">
        <v>81</v>
      </c>
      <c r="C49" s="193" t="s">
        <v>707</v>
      </c>
      <c r="D49" s="193" t="s">
        <v>284</v>
      </c>
      <c r="E49" s="193" t="s">
        <v>82</v>
      </c>
      <c r="F49" s="184">
        <f>SUM(G49+H49)</f>
        <v>0</v>
      </c>
      <c r="G49" s="184">
        <v>0</v>
      </c>
      <c r="H49" s="184">
        <v>0</v>
      </c>
      <c r="I49" s="176">
        <f>SUM(J49+K49)</f>
        <v>0</v>
      </c>
      <c r="J49" s="176">
        <v>0</v>
      </c>
      <c r="K49" s="184">
        <v>0</v>
      </c>
      <c r="L49" s="262" t="s">
        <v>796</v>
      </c>
    </row>
    <row r="50" spans="1:12" s="188" customFormat="1" ht="43.5" customHeight="1">
      <c r="A50" s="204" t="s">
        <v>891</v>
      </c>
      <c r="B50" s="193" t="s">
        <v>81</v>
      </c>
      <c r="C50" s="193" t="s">
        <v>707</v>
      </c>
      <c r="D50" s="193" t="s">
        <v>284</v>
      </c>
      <c r="E50" s="193" t="s">
        <v>82</v>
      </c>
      <c r="F50" s="184">
        <f>SUM(G50+H50)</f>
        <v>0</v>
      </c>
      <c r="G50" s="184">
        <v>0</v>
      </c>
      <c r="H50" s="184">
        <v>0</v>
      </c>
      <c r="I50" s="176">
        <f>SUM(J50+K50)</f>
        <v>5546</v>
      </c>
      <c r="J50" s="176">
        <v>5546</v>
      </c>
      <c r="K50" s="184">
        <v>0</v>
      </c>
      <c r="L50" s="262" t="s">
        <v>435</v>
      </c>
    </row>
    <row r="51" spans="1:12" s="188" customFormat="1" ht="48.75" customHeight="1" hidden="1">
      <c r="A51" s="185" t="s">
        <v>866</v>
      </c>
      <c r="B51" s="193" t="s">
        <v>81</v>
      </c>
      <c r="C51" s="193" t="s">
        <v>707</v>
      </c>
      <c r="D51" s="193" t="s">
        <v>284</v>
      </c>
      <c r="E51" s="193" t="s">
        <v>82</v>
      </c>
      <c r="F51" s="184">
        <f>SUM(G51+H51)</f>
        <v>0</v>
      </c>
      <c r="G51" s="184">
        <v>0</v>
      </c>
      <c r="H51" s="184">
        <v>0</v>
      </c>
      <c r="I51" s="176">
        <f>SUM(J51+K51)</f>
        <v>0</v>
      </c>
      <c r="J51" s="176">
        <v>0</v>
      </c>
      <c r="K51" s="184">
        <v>0</v>
      </c>
      <c r="L51" s="280" t="s">
        <v>867</v>
      </c>
    </row>
    <row r="52" spans="1:12" s="203" customFormat="1" ht="18" customHeight="1" hidden="1">
      <c r="A52" s="237" t="s">
        <v>25</v>
      </c>
      <c r="B52" s="225" t="s">
        <v>81</v>
      </c>
      <c r="C52" s="225" t="s">
        <v>707</v>
      </c>
      <c r="D52" s="225" t="s">
        <v>284</v>
      </c>
      <c r="E52" s="225" t="s">
        <v>214</v>
      </c>
      <c r="F52" s="228">
        <f>G52+H52</f>
        <v>0</v>
      </c>
      <c r="G52" s="228">
        <f>G54+G55</f>
        <v>0</v>
      </c>
      <c r="H52" s="228">
        <f>H54+H55</f>
        <v>0</v>
      </c>
      <c r="I52" s="228">
        <f>J52+K52</f>
        <v>0</v>
      </c>
      <c r="J52" s="228">
        <f>J54+J55</f>
        <v>0</v>
      </c>
      <c r="K52" s="228">
        <f>K54+K55</f>
        <v>0</v>
      </c>
      <c r="L52" s="288"/>
    </row>
    <row r="53" spans="1:12" s="188" customFormat="1" ht="12.75" customHeight="1" hidden="1">
      <c r="A53" s="204" t="s">
        <v>213</v>
      </c>
      <c r="B53" s="193"/>
      <c r="C53" s="193"/>
      <c r="D53" s="193"/>
      <c r="E53" s="193"/>
      <c r="F53" s="184"/>
      <c r="G53" s="184"/>
      <c r="H53" s="184"/>
      <c r="I53" s="176"/>
      <c r="J53" s="176"/>
      <c r="K53" s="184"/>
      <c r="L53" s="262"/>
    </row>
    <row r="54" spans="1:12" s="188" customFormat="1" ht="64.5" customHeight="1" hidden="1">
      <c r="A54" s="185" t="s">
        <v>446</v>
      </c>
      <c r="B54" s="193" t="s">
        <v>81</v>
      </c>
      <c r="C54" s="193" t="s">
        <v>707</v>
      </c>
      <c r="D54" s="193" t="s">
        <v>284</v>
      </c>
      <c r="E54" s="193" t="s">
        <v>214</v>
      </c>
      <c r="F54" s="184">
        <f>SUM(G54+H54)</f>
        <v>0</v>
      </c>
      <c r="G54" s="184">
        <v>0</v>
      </c>
      <c r="H54" s="184">
        <v>0</v>
      </c>
      <c r="I54" s="176">
        <f>SUM(J54+K54)</f>
        <v>0</v>
      </c>
      <c r="J54" s="176">
        <v>0</v>
      </c>
      <c r="K54" s="184">
        <v>0</v>
      </c>
      <c r="L54" s="262" t="s">
        <v>333</v>
      </c>
    </row>
    <row r="55" spans="1:12" s="188" customFormat="1" ht="102" customHeight="1" hidden="1">
      <c r="A55" s="220" t="s">
        <v>869</v>
      </c>
      <c r="B55" s="193" t="s">
        <v>81</v>
      </c>
      <c r="C55" s="193" t="s">
        <v>707</v>
      </c>
      <c r="D55" s="193" t="s">
        <v>284</v>
      </c>
      <c r="E55" s="193" t="s">
        <v>214</v>
      </c>
      <c r="F55" s="184">
        <f>SUM(G55+H55)</f>
        <v>0</v>
      </c>
      <c r="G55" s="184">
        <v>0</v>
      </c>
      <c r="H55" s="184">
        <v>0</v>
      </c>
      <c r="I55" s="176">
        <f>SUM(J55+K55)</f>
        <v>0</v>
      </c>
      <c r="J55" s="176">
        <v>0</v>
      </c>
      <c r="K55" s="184">
        <v>0</v>
      </c>
      <c r="L55" s="262" t="s">
        <v>870</v>
      </c>
    </row>
    <row r="56" spans="1:12" s="203" customFormat="1" ht="25.5" customHeight="1">
      <c r="A56" s="237" t="s">
        <v>774</v>
      </c>
      <c r="B56" s="225" t="s">
        <v>81</v>
      </c>
      <c r="C56" s="225" t="s">
        <v>707</v>
      </c>
      <c r="D56" s="225" t="s">
        <v>284</v>
      </c>
      <c r="E56" s="225" t="s">
        <v>773</v>
      </c>
      <c r="F56" s="228">
        <f>G56+H56</f>
        <v>9000</v>
      </c>
      <c r="G56" s="228">
        <f>G58+G59+G60</f>
        <v>9000</v>
      </c>
      <c r="H56" s="228">
        <f>H58+H59+H60</f>
        <v>0</v>
      </c>
      <c r="I56" s="228">
        <f>J56+K56</f>
        <v>0</v>
      </c>
      <c r="J56" s="228">
        <f>J58+J59+J60</f>
        <v>0</v>
      </c>
      <c r="K56" s="228">
        <f>K58+K59+K60</f>
        <v>0</v>
      </c>
      <c r="L56" s="288"/>
    </row>
    <row r="57" spans="1:12" s="188" customFormat="1" ht="12.75" customHeight="1">
      <c r="A57" s="204" t="s">
        <v>213</v>
      </c>
      <c r="B57" s="193"/>
      <c r="C57" s="193"/>
      <c r="D57" s="193"/>
      <c r="E57" s="193"/>
      <c r="F57" s="184"/>
      <c r="G57" s="184"/>
      <c r="H57" s="184"/>
      <c r="I57" s="176"/>
      <c r="J57" s="176"/>
      <c r="K57" s="184"/>
      <c r="L57" s="262"/>
    </row>
    <row r="58" spans="1:12" s="188" customFormat="1" ht="64.5" customHeight="1" hidden="1">
      <c r="A58" s="185" t="s">
        <v>446</v>
      </c>
      <c r="B58" s="193" t="s">
        <v>81</v>
      </c>
      <c r="C58" s="193" t="s">
        <v>707</v>
      </c>
      <c r="D58" s="193" t="s">
        <v>284</v>
      </c>
      <c r="E58" s="193" t="s">
        <v>214</v>
      </c>
      <c r="F58" s="184">
        <f>SUM(G58+H58)</f>
        <v>0</v>
      </c>
      <c r="G58" s="184">
        <v>0</v>
      </c>
      <c r="H58" s="184">
        <v>0</v>
      </c>
      <c r="I58" s="176">
        <f>SUM(J58+K58)</f>
        <v>0</v>
      </c>
      <c r="J58" s="176">
        <v>0</v>
      </c>
      <c r="K58" s="184">
        <v>0</v>
      </c>
      <c r="L58" s="262" t="s">
        <v>333</v>
      </c>
    </row>
    <row r="59" spans="1:12" s="188" customFormat="1" ht="71.25" customHeight="1" hidden="1">
      <c r="A59" s="212" t="s">
        <v>783</v>
      </c>
      <c r="B59" s="193" t="s">
        <v>81</v>
      </c>
      <c r="C59" s="193" t="s">
        <v>707</v>
      </c>
      <c r="D59" s="193" t="s">
        <v>284</v>
      </c>
      <c r="E59" s="193" t="s">
        <v>773</v>
      </c>
      <c r="F59" s="184">
        <f>SUM(G59+H59)</f>
        <v>0</v>
      </c>
      <c r="G59" s="184">
        <v>0</v>
      </c>
      <c r="H59" s="184">
        <v>0</v>
      </c>
      <c r="I59" s="176">
        <f>SUM(J59+K59)</f>
        <v>0</v>
      </c>
      <c r="J59" s="176">
        <v>0</v>
      </c>
      <c r="K59" s="184">
        <v>0</v>
      </c>
      <c r="L59" s="262" t="s">
        <v>795</v>
      </c>
    </row>
    <row r="60" spans="1:12" s="188" customFormat="1" ht="66.75" customHeight="1">
      <c r="A60" s="212" t="s">
        <v>893</v>
      </c>
      <c r="B60" s="193" t="s">
        <v>81</v>
      </c>
      <c r="C60" s="193" t="s">
        <v>707</v>
      </c>
      <c r="D60" s="193" t="s">
        <v>284</v>
      </c>
      <c r="E60" s="193" t="s">
        <v>773</v>
      </c>
      <c r="F60" s="184">
        <f>SUM(G60+H60)</f>
        <v>9000</v>
      </c>
      <c r="G60" s="184">
        <v>9000</v>
      </c>
      <c r="H60" s="184">
        <v>0</v>
      </c>
      <c r="I60" s="176">
        <f>SUM(J60+K60)</f>
        <v>0</v>
      </c>
      <c r="J60" s="176">
        <v>0</v>
      </c>
      <c r="K60" s="184">
        <v>0</v>
      </c>
      <c r="L60" s="271" t="s">
        <v>892</v>
      </c>
    </row>
    <row r="61" spans="1:12" s="203" customFormat="1" ht="18" customHeight="1" hidden="1">
      <c r="A61" s="237" t="s">
        <v>26</v>
      </c>
      <c r="B61" s="225" t="s">
        <v>81</v>
      </c>
      <c r="C61" s="225" t="s">
        <v>707</v>
      </c>
      <c r="D61" s="225" t="s">
        <v>284</v>
      </c>
      <c r="E61" s="225" t="s">
        <v>775</v>
      </c>
      <c r="F61" s="228">
        <f>G61+H61</f>
        <v>0</v>
      </c>
      <c r="G61" s="228">
        <f>G63+G64</f>
        <v>0</v>
      </c>
      <c r="H61" s="228">
        <f>H63+H64</f>
        <v>0</v>
      </c>
      <c r="I61" s="228">
        <f>J61+K61</f>
        <v>0</v>
      </c>
      <c r="J61" s="228">
        <f>J63+J64</f>
        <v>0</v>
      </c>
      <c r="K61" s="228">
        <f>K63+K64</f>
        <v>0</v>
      </c>
      <c r="L61" s="288"/>
    </row>
    <row r="62" spans="1:12" s="188" customFormat="1" ht="12.75" customHeight="1" hidden="1">
      <c r="A62" s="204" t="s">
        <v>213</v>
      </c>
      <c r="B62" s="193"/>
      <c r="C62" s="193"/>
      <c r="D62" s="193"/>
      <c r="E62" s="193"/>
      <c r="F62" s="184"/>
      <c r="G62" s="184"/>
      <c r="H62" s="184"/>
      <c r="I62" s="176"/>
      <c r="J62" s="176"/>
      <c r="K62" s="184"/>
      <c r="L62" s="262"/>
    </row>
    <row r="63" spans="1:12" s="188" customFormat="1" ht="64.5" customHeight="1" hidden="1">
      <c r="A63" s="185" t="s">
        <v>446</v>
      </c>
      <c r="B63" s="193" t="s">
        <v>81</v>
      </c>
      <c r="C63" s="193" t="s">
        <v>707</v>
      </c>
      <c r="D63" s="193" t="s">
        <v>284</v>
      </c>
      <c r="E63" s="193" t="s">
        <v>775</v>
      </c>
      <c r="F63" s="184">
        <f>SUM(G63+H63)</f>
        <v>0</v>
      </c>
      <c r="G63" s="184">
        <v>0</v>
      </c>
      <c r="H63" s="184">
        <v>0</v>
      </c>
      <c r="I63" s="176">
        <f>SUM(J63+K63)</f>
        <v>0</v>
      </c>
      <c r="J63" s="176">
        <v>0</v>
      </c>
      <c r="K63" s="184">
        <v>0</v>
      </c>
      <c r="L63" s="262" t="s">
        <v>333</v>
      </c>
    </row>
    <row r="64" spans="1:12" s="188" customFormat="1" ht="60.75" customHeight="1" hidden="1">
      <c r="A64" s="220" t="s">
        <v>793</v>
      </c>
      <c r="B64" s="193" t="s">
        <v>81</v>
      </c>
      <c r="C64" s="193" t="s">
        <v>707</v>
      </c>
      <c r="D64" s="193" t="s">
        <v>284</v>
      </c>
      <c r="E64" s="193" t="s">
        <v>775</v>
      </c>
      <c r="F64" s="184">
        <f>SUM(G64+H64)</f>
        <v>0</v>
      </c>
      <c r="G64" s="184">
        <v>0</v>
      </c>
      <c r="H64" s="184">
        <v>0</v>
      </c>
      <c r="I64" s="176">
        <f>SUM(J64+K64)</f>
        <v>0</v>
      </c>
      <c r="J64" s="176">
        <v>0</v>
      </c>
      <c r="K64" s="184">
        <v>0</v>
      </c>
      <c r="L64" s="262" t="s">
        <v>794</v>
      </c>
    </row>
    <row r="65" spans="1:12" s="203" customFormat="1" ht="24" customHeight="1">
      <c r="A65" s="237" t="s">
        <v>30</v>
      </c>
      <c r="B65" s="225" t="s">
        <v>81</v>
      </c>
      <c r="C65" s="225" t="s">
        <v>707</v>
      </c>
      <c r="D65" s="225" t="s">
        <v>284</v>
      </c>
      <c r="E65" s="225" t="s">
        <v>894</v>
      </c>
      <c r="F65" s="228">
        <f>G65+H65</f>
        <v>0</v>
      </c>
      <c r="G65" s="228">
        <f>G67+G68</f>
        <v>0</v>
      </c>
      <c r="H65" s="228">
        <f>H67+H68</f>
        <v>0</v>
      </c>
      <c r="I65" s="228">
        <f>J65+K65</f>
        <v>4860</v>
      </c>
      <c r="J65" s="228">
        <f>J67</f>
        <v>4860</v>
      </c>
      <c r="K65" s="228">
        <f>K67</f>
        <v>0</v>
      </c>
      <c r="L65" s="288"/>
    </row>
    <row r="66" spans="1:12" s="188" customFormat="1" ht="12.75" customHeight="1">
      <c r="A66" s="204" t="s">
        <v>213</v>
      </c>
      <c r="B66" s="193"/>
      <c r="C66" s="193"/>
      <c r="D66" s="193"/>
      <c r="E66" s="193"/>
      <c r="F66" s="184"/>
      <c r="G66" s="184"/>
      <c r="H66" s="184"/>
      <c r="I66" s="176"/>
      <c r="J66" s="176"/>
      <c r="K66" s="184"/>
      <c r="L66" s="262"/>
    </row>
    <row r="67" spans="1:12" s="188" customFormat="1" ht="39" customHeight="1">
      <c r="A67" s="185" t="s">
        <v>895</v>
      </c>
      <c r="B67" s="193" t="s">
        <v>81</v>
      </c>
      <c r="C67" s="193" t="s">
        <v>707</v>
      </c>
      <c r="D67" s="193" t="s">
        <v>284</v>
      </c>
      <c r="E67" s="193" t="s">
        <v>894</v>
      </c>
      <c r="F67" s="184">
        <f>SUM(G67+H67)</f>
        <v>0</v>
      </c>
      <c r="G67" s="184">
        <v>0</v>
      </c>
      <c r="H67" s="184">
        <v>0</v>
      </c>
      <c r="I67" s="176">
        <f>SUM(J67+K67)</f>
        <v>4860</v>
      </c>
      <c r="J67" s="176">
        <v>4860</v>
      </c>
      <c r="K67" s="184">
        <v>0</v>
      </c>
      <c r="L67" s="262" t="s">
        <v>896</v>
      </c>
    </row>
    <row r="68" spans="1:12" s="203" customFormat="1" ht="18" customHeight="1">
      <c r="A68" s="237" t="s">
        <v>27</v>
      </c>
      <c r="B68" s="225" t="s">
        <v>81</v>
      </c>
      <c r="C68" s="225" t="s">
        <v>707</v>
      </c>
      <c r="D68" s="225" t="s">
        <v>703</v>
      </c>
      <c r="E68" s="225" t="s">
        <v>737</v>
      </c>
      <c r="F68" s="228">
        <f>G68+H68</f>
        <v>0</v>
      </c>
      <c r="G68" s="228">
        <f>G70</f>
        <v>0</v>
      </c>
      <c r="H68" s="228">
        <f>H70</f>
        <v>0</v>
      </c>
      <c r="I68" s="228">
        <f>J68+K68</f>
        <v>1009</v>
      </c>
      <c r="J68" s="228">
        <f>J70</f>
        <v>1009</v>
      </c>
      <c r="K68" s="228">
        <f>K70</f>
        <v>0</v>
      </c>
      <c r="L68" s="288"/>
    </row>
    <row r="69" spans="1:12" s="188" customFormat="1" ht="12.75" customHeight="1">
      <c r="A69" s="204" t="s">
        <v>213</v>
      </c>
      <c r="B69" s="193"/>
      <c r="C69" s="193"/>
      <c r="D69" s="193"/>
      <c r="E69" s="193"/>
      <c r="F69" s="184"/>
      <c r="G69" s="184"/>
      <c r="H69" s="184"/>
      <c r="I69" s="176"/>
      <c r="J69" s="176"/>
      <c r="K69" s="184"/>
      <c r="L69" s="262"/>
    </row>
    <row r="70" spans="1:12" s="188" customFormat="1" ht="59.25" customHeight="1">
      <c r="A70" s="185" t="s">
        <v>787</v>
      </c>
      <c r="B70" s="193" t="s">
        <v>81</v>
      </c>
      <c r="C70" s="193" t="s">
        <v>707</v>
      </c>
      <c r="D70" s="193" t="s">
        <v>703</v>
      </c>
      <c r="E70" s="193" t="s">
        <v>737</v>
      </c>
      <c r="F70" s="184">
        <f>SUM(G70+H70)</f>
        <v>0</v>
      </c>
      <c r="G70" s="184">
        <v>0</v>
      </c>
      <c r="H70" s="184">
        <v>0</v>
      </c>
      <c r="I70" s="176">
        <f>SUM(J70+K70)</f>
        <v>1009</v>
      </c>
      <c r="J70" s="176">
        <v>1009</v>
      </c>
      <c r="K70" s="184">
        <v>0</v>
      </c>
      <c r="L70" s="262" t="s">
        <v>738</v>
      </c>
    </row>
    <row r="71" spans="1:12" s="188" customFormat="1" ht="39.75" customHeight="1">
      <c r="A71" s="201" t="s">
        <v>436</v>
      </c>
      <c r="B71" s="190" t="s">
        <v>81</v>
      </c>
      <c r="C71" s="190" t="s">
        <v>709</v>
      </c>
      <c r="D71" s="193"/>
      <c r="E71" s="193"/>
      <c r="F71" s="189">
        <f aca="true" t="shared" si="6" ref="F71:K71">F72+F77</f>
        <v>54.05</v>
      </c>
      <c r="G71" s="189">
        <f t="shared" si="6"/>
        <v>54.05</v>
      </c>
      <c r="H71" s="189">
        <f t="shared" si="6"/>
        <v>0</v>
      </c>
      <c r="I71" s="189">
        <f t="shared" si="6"/>
        <v>0</v>
      </c>
      <c r="J71" s="189">
        <f t="shared" si="6"/>
        <v>0</v>
      </c>
      <c r="K71" s="189">
        <f t="shared" si="6"/>
        <v>0</v>
      </c>
      <c r="L71" s="262"/>
    </row>
    <row r="72" spans="1:12" s="188" customFormat="1" ht="12" hidden="1">
      <c r="A72" s="224" t="s">
        <v>247</v>
      </c>
      <c r="B72" s="225" t="s">
        <v>81</v>
      </c>
      <c r="C72" s="254" t="s">
        <v>709</v>
      </c>
      <c r="D72" s="226">
        <v>129</v>
      </c>
      <c r="E72" s="226">
        <v>213</v>
      </c>
      <c r="F72" s="227">
        <f>G72+H72</f>
        <v>0</v>
      </c>
      <c r="G72" s="227">
        <f>SUM(G74+G75+G76)</f>
        <v>0</v>
      </c>
      <c r="H72" s="227">
        <f>SUM(H74+H75+H76)</f>
        <v>0</v>
      </c>
      <c r="I72" s="227">
        <f>J72+K72</f>
        <v>0</v>
      </c>
      <c r="J72" s="227">
        <f>SUM(J74+J75+J76)</f>
        <v>0</v>
      </c>
      <c r="K72" s="227">
        <f>SUM(K74+K75+K76)</f>
        <v>0</v>
      </c>
      <c r="L72" s="278"/>
    </row>
    <row r="73" spans="1:12" s="188" customFormat="1" ht="12" hidden="1">
      <c r="A73" s="208" t="s">
        <v>213</v>
      </c>
      <c r="B73" s="209"/>
      <c r="C73" s="255"/>
      <c r="D73" s="210"/>
      <c r="E73" s="210"/>
      <c r="F73" s="211"/>
      <c r="G73" s="211"/>
      <c r="H73" s="211"/>
      <c r="I73" s="211"/>
      <c r="J73" s="211"/>
      <c r="K73" s="211"/>
      <c r="L73" s="271"/>
    </row>
    <row r="74" spans="1:12" s="188" customFormat="1" ht="66.75" customHeight="1" hidden="1">
      <c r="A74" s="212" t="s">
        <v>864</v>
      </c>
      <c r="B74" s="209" t="s">
        <v>81</v>
      </c>
      <c r="C74" s="255" t="s">
        <v>709</v>
      </c>
      <c r="D74" s="210">
        <v>129</v>
      </c>
      <c r="E74" s="210">
        <v>213</v>
      </c>
      <c r="F74" s="211">
        <f>SUM(G74+H74)</f>
        <v>0</v>
      </c>
      <c r="G74" s="211">
        <v>0</v>
      </c>
      <c r="H74" s="211">
        <v>0</v>
      </c>
      <c r="I74" s="211">
        <f>SUM(J74+K74)</f>
        <v>0</v>
      </c>
      <c r="J74" s="211">
        <v>0</v>
      </c>
      <c r="K74" s="211">
        <v>0</v>
      </c>
      <c r="L74" s="273" t="s">
        <v>797</v>
      </c>
    </row>
    <row r="75" spans="1:12" s="188" customFormat="1" ht="40.5" customHeight="1" hidden="1">
      <c r="A75" s="212" t="s">
        <v>772</v>
      </c>
      <c r="B75" s="209" t="s">
        <v>81</v>
      </c>
      <c r="C75" s="255" t="s">
        <v>709</v>
      </c>
      <c r="D75" s="210">
        <v>129</v>
      </c>
      <c r="E75" s="210">
        <v>213</v>
      </c>
      <c r="F75" s="211">
        <f>SUM(G75+H75)</f>
        <v>0</v>
      </c>
      <c r="G75" s="211">
        <v>0</v>
      </c>
      <c r="H75" s="211">
        <v>0</v>
      </c>
      <c r="I75" s="211">
        <f>SUM(J75+K75)</f>
        <v>0</v>
      </c>
      <c r="J75" s="211">
        <v>0</v>
      </c>
      <c r="K75" s="211">
        <v>0</v>
      </c>
      <c r="L75" s="273" t="s">
        <v>770</v>
      </c>
    </row>
    <row r="76" spans="1:12" s="188" customFormat="1" ht="32.25" customHeight="1" hidden="1">
      <c r="A76" s="212" t="s">
        <v>784</v>
      </c>
      <c r="B76" s="209" t="s">
        <v>81</v>
      </c>
      <c r="C76" s="255" t="s">
        <v>709</v>
      </c>
      <c r="D76" s="210">
        <v>129</v>
      </c>
      <c r="E76" s="210">
        <v>213</v>
      </c>
      <c r="F76" s="211">
        <f>SUM(G76+H76)</f>
        <v>0</v>
      </c>
      <c r="G76" s="211">
        <v>0</v>
      </c>
      <c r="H76" s="211">
        <v>0</v>
      </c>
      <c r="I76" s="211">
        <f>SUM(J76+K76)</f>
        <v>0</v>
      </c>
      <c r="J76" s="211">
        <v>0</v>
      </c>
      <c r="K76" s="211">
        <v>0</v>
      </c>
      <c r="L76" s="271" t="s">
        <v>769</v>
      </c>
    </row>
    <row r="77" spans="1:12" s="269" customFormat="1" ht="18" customHeight="1">
      <c r="A77" s="263" t="s">
        <v>24</v>
      </c>
      <c r="B77" s="264" t="s">
        <v>81</v>
      </c>
      <c r="C77" s="265" t="s">
        <v>709</v>
      </c>
      <c r="D77" s="266">
        <v>244</v>
      </c>
      <c r="E77" s="266">
        <v>221</v>
      </c>
      <c r="F77" s="267">
        <f>G77+H77</f>
        <v>54.05</v>
      </c>
      <c r="G77" s="267">
        <f>SUM(G79+G80)</f>
        <v>54.05</v>
      </c>
      <c r="H77" s="267">
        <f>SUM(H79+H80)</f>
        <v>0</v>
      </c>
      <c r="I77" s="267">
        <f>J77+K77</f>
        <v>0</v>
      </c>
      <c r="J77" s="267">
        <f>SUM(J79+J80)</f>
        <v>0</v>
      </c>
      <c r="K77" s="267">
        <f>SUM(K79+K80)</f>
        <v>0</v>
      </c>
      <c r="L77" s="268"/>
    </row>
    <row r="78" spans="1:12" s="188" customFormat="1" ht="12.75" customHeight="1">
      <c r="A78" s="76" t="s">
        <v>213</v>
      </c>
      <c r="B78" s="193"/>
      <c r="C78" s="256"/>
      <c r="D78" s="52"/>
      <c r="E78" s="52"/>
      <c r="F78" s="176"/>
      <c r="G78" s="176"/>
      <c r="H78" s="176"/>
      <c r="I78" s="194"/>
      <c r="J78" s="176"/>
      <c r="K78" s="176"/>
      <c r="L78" s="280"/>
    </row>
    <row r="79" spans="1:12" s="188" customFormat="1" ht="39" customHeight="1" hidden="1">
      <c r="A79" s="185" t="s">
        <v>788</v>
      </c>
      <c r="B79" s="193" t="s">
        <v>81</v>
      </c>
      <c r="C79" s="256" t="s">
        <v>709</v>
      </c>
      <c r="D79" s="52">
        <v>244</v>
      </c>
      <c r="E79" s="52">
        <v>221</v>
      </c>
      <c r="F79" s="176">
        <f>SUM(G79+H79)</f>
        <v>0</v>
      </c>
      <c r="G79" s="176">
        <v>0</v>
      </c>
      <c r="H79" s="176">
        <v>0</v>
      </c>
      <c r="I79" s="194">
        <f>SUM(J79+K79)</f>
        <v>0</v>
      </c>
      <c r="J79" s="176">
        <v>0</v>
      </c>
      <c r="K79" s="176">
        <v>0</v>
      </c>
      <c r="L79" s="280" t="s">
        <v>751</v>
      </c>
    </row>
    <row r="80" spans="1:12" s="188" customFormat="1" ht="48" customHeight="1">
      <c r="A80" s="185" t="s">
        <v>898</v>
      </c>
      <c r="B80" s="193" t="s">
        <v>81</v>
      </c>
      <c r="C80" s="256" t="s">
        <v>709</v>
      </c>
      <c r="D80" s="52">
        <v>244</v>
      </c>
      <c r="E80" s="52">
        <v>221</v>
      </c>
      <c r="F80" s="176">
        <f>SUM(G80+H80)</f>
        <v>54.05</v>
      </c>
      <c r="G80" s="176">
        <v>54.05</v>
      </c>
      <c r="H80" s="176">
        <v>0</v>
      </c>
      <c r="I80" s="194">
        <f>SUM(J80+K80)</f>
        <v>0</v>
      </c>
      <c r="J80" s="176">
        <v>0</v>
      </c>
      <c r="K80" s="176">
        <v>0</v>
      </c>
      <c r="L80" s="262" t="s">
        <v>897</v>
      </c>
    </row>
    <row r="81" spans="1:12" s="188" customFormat="1" ht="24.75" customHeight="1" hidden="1">
      <c r="A81" s="218" t="s">
        <v>31</v>
      </c>
      <c r="B81" s="219" t="s">
        <v>58</v>
      </c>
      <c r="C81" s="219"/>
      <c r="D81" s="219"/>
      <c r="E81" s="219"/>
      <c r="F81" s="217">
        <f>G81+H81</f>
        <v>0</v>
      </c>
      <c r="G81" s="217">
        <f>G82+G86</f>
        <v>0</v>
      </c>
      <c r="H81" s="217">
        <f>H82+H86</f>
        <v>0</v>
      </c>
      <c r="I81" s="217">
        <f>J81+K81</f>
        <v>0</v>
      </c>
      <c r="J81" s="217">
        <f>J82+J86</f>
        <v>0</v>
      </c>
      <c r="K81" s="217">
        <f>K82+K86</f>
        <v>0</v>
      </c>
      <c r="L81" s="284"/>
    </row>
    <row r="82" spans="1:12" s="188" customFormat="1" ht="36" customHeight="1" hidden="1">
      <c r="A82" s="75" t="s">
        <v>397</v>
      </c>
      <c r="B82" s="190" t="s">
        <v>58</v>
      </c>
      <c r="C82" s="253" t="s">
        <v>712</v>
      </c>
      <c r="D82" s="52"/>
      <c r="E82" s="52"/>
      <c r="F82" s="191">
        <f>G82+H82</f>
        <v>0</v>
      </c>
      <c r="G82" s="191">
        <f>G83</f>
        <v>0</v>
      </c>
      <c r="H82" s="191">
        <f>H83</f>
        <v>0</v>
      </c>
      <c r="I82" s="191">
        <f>J82+K82</f>
        <v>0</v>
      </c>
      <c r="J82" s="191">
        <f>J83</f>
        <v>0</v>
      </c>
      <c r="K82" s="191">
        <f>K83</f>
        <v>0</v>
      </c>
      <c r="L82" s="280"/>
    </row>
    <row r="83" spans="1:12" s="188" customFormat="1" ht="12" hidden="1">
      <c r="A83" s="224" t="s">
        <v>739</v>
      </c>
      <c r="B83" s="225" t="s">
        <v>58</v>
      </c>
      <c r="C83" s="254" t="s">
        <v>712</v>
      </c>
      <c r="D83" s="226">
        <v>244</v>
      </c>
      <c r="E83" s="226">
        <v>226</v>
      </c>
      <c r="F83" s="227">
        <f>G83+H83</f>
        <v>0</v>
      </c>
      <c r="G83" s="227">
        <f>SUM(G85)</f>
        <v>0</v>
      </c>
      <c r="H83" s="227">
        <f>SUM(H85)</f>
        <v>0</v>
      </c>
      <c r="I83" s="227">
        <f>J83+K83</f>
        <v>0</v>
      </c>
      <c r="J83" s="227">
        <f>SUM(J85)</f>
        <v>0</v>
      </c>
      <c r="K83" s="227">
        <f>SUM(K85)</f>
        <v>0</v>
      </c>
      <c r="L83" s="278"/>
    </row>
    <row r="84" spans="1:12" s="188" customFormat="1" ht="12" hidden="1">
      <c r="A84" s="208" t="s">
        <v>213</v>
      </c>
      <c r="B84" s="209"/>
      <c r="C84" s="255"/>
      <c r="D84" s="210"/>
      <c r="E84" s="210"/>
      <c r="F84" s="211"/>
      <c r="G84" s="211"/>
      <c r="H84" s="211"/>
      <c r="I84" s="211"/>
      <c r="J84" s="211"/>
      <c r="K84" s="211"/>
      <c r="L84" s="271"/>
    </row>
    <row r="85" spans="1:12" s="188" customFormat="1" ht="80.25" customHeight="1" hidden="1">
      <c r="A85" s="212" t="s">
        <v>752</v>
      </c>
      <c r="B85" s="209" t="s">
        <v>58</v>
      </c>
      <c r="C85" s="255" t="s">
        <v>712</v>
      </c>
      <c r="D85" s="210">
        <v>244</v>
      </c>
      <c r="E85" s="210">
        <v>226</v>
      </c>
      <c r="F85" s="211">
        <f>SUM(G85+H85)</f>
        <v>0</v>
      </c>
      <c r="G85" s="211">
        <v>0</v>
      </c>
      <c r="H85" s="211">
        <v>0</v>
      </c>
      <c r="I85" s="211">
        <f>SUM(J85+K85)</f>
        <v>0</v>
      </c>
      <c r="J85" s="211">
        <v>0</v>
      </c>
      <c r="K85" s="211">
        <v>0</v>
      </c>
      <c r="L85" s="271" t="s">
        <v>753</v>
      </c>
    </row>
    <row r="86" spans="1:12" s="188" customFormat="1" ht="54.75" customHeight="1" hidden="1">
      <c r="A86" s="75" t="s">
        <v>398</v>
      </c>
      <c r="B86" s="190" t="s">
        <v>58</v>
      </c>
      <c r="C86" s="253" t="s">
        <v>713</v>
      </c>
      <c r="D86" s="52"/>
      <c r="E86" s="52"/>
      <c r="F86" s="191">
        <f>G86+H86</f>
        <v>0</v>
      </c>
      <c r="G86" s="191">
        <f>G87+G90</f>
        <v>0</v>
      </c>
      <c r="H86" s="191">
        <f>H87+H90</f>
        <v>0</v>
      </c>
      <c r="I86" s="191">
        <f>J86+K86</f>
        <v>0</v>
      </c>
      <c r="J86" s="191">
        <f>J87+J90</f>
        <v>0</v>
      </c>
      <c r="K86" s="191">
        <f>K87+K90</f>
        <v>0</v>
      </c>
      <c r="L86" s="280"/>
    </row>
    <row r="87" spans="1:12" s="188" customFormat="1" ht="12" hidden="1">
      <c r="A87" s="224" t="s">
        <v>739</v>
      </c>
      <c r="B87" s="225" t="s">
        <v>58</v>
      </c>
      <c r="C87" s="254" t="s">
        <v>713</v>
      </c>
      <c r="D87" s="226">
        <v>244</v>
      </c>
      <c r="E87" s="226">
        <v>226</v>
      </c>
      <c r="F87" s="227">
        <f>G87+H87</f>
        <v>0</v>
      </c>
      <c r="G87" s="227">
        <f>SUM(G89)</f>
        <v>0</v>
      </c>
      <c r="H87" s="227">
        <f>SUM(H89)</f>
        <v>0</v>
      </c>
      <c r="I87" s="227">
        <f>J87+K87</f>
        <v>0</v>
      </c>
      <c r="J87" s="227">
        <f>SUM(J89)</f>
        <v>0</v>
      </c>
      <c r="K87" s="227">
        <f>SUM(K89)</f>
        <v>0</v>
      </c>
      <c r="L87" s="278"/>
    </row>
    <row r="88" spans="1:12" s="188" customFormat="1" ht="12" hidden="1">
      <c r="A88" s="208" t="s">
        <v>213</v>
      </c>
      <c r="B88" s="209"/>
      <c r="C88" s="255"/>
      <c r="D88" s="210"/>
      <c r="E88" s="210"/>
      <c r="F88" s="211"/>
      <c r="G88" s="211"/>
      <c r="H88" s="211"/>
      <c r="I88" s="211"/>
      <c r="J88" s="211"/>
      <c r="K88" s="211"/>
      <c r="L88" s="271"/>
    </row>
    <row r="89" spans="1:12" s="188" customFormat="1" ht="75.75" customHeight="1" hidden="1">
      <c r="A89" s="212" t="s">
        <v>754</v>
      </c>
      <c r="B89" s="209" t="s">
        <v>58</v>
      </c>
      <c r="C89" s="255" t="s">
        <v>713</v>
      </c>
      <c r="D89" s="210">
        <v>244</v>
      </c>
      <c r="E89" s="210">
        <v>226</v>
      </c>
      <c r="F89" s="211">
        <f>SUM(G89+H89)</f>
        <v>0</v>
      </c>
      <c r="G89" s="211">
        <v>0</v>
      </c>
      <c r="H89" s="211">
        <v>0</v>
      </c>
      <c r="I89" s="211">
        <f>SUM(J89+K89)</f>
        <v>0</v>
      </c>
      <c r="J89" s="211">
        <v>0</v>
      </c>
      <c r="K89" s="211">
        <v>0</v>
      </c>
      <c r="L89" s="271" t="s">
        <v>755</v>
      </c>
    </row>
    <row r="90" spans="1:12" s="188" customFormat="1" ht="12" hidden="1">
      <c r="A90" s="224" t="s">
        <v>27</v>
      </c>
      <c r="B90" s="225" t="s">
        <v>58</v>
      </c>
      <c r="C90" s="254" t="s">
        <v>713</v>
      </c>
      <c r="D90" s="226">
        <v>244</v>
      </c>
      <c r="E90" s="226">
        <v>290</v>
      </c>
      <c r="F90" s="227">
        <f>G90+H90</f>
        <v>0</v>
      </c>
      <c r="G90" s="227">
        <f>SUM(G92)</f>
        <v>0</v>
      </c>
      <c r="H90" s="227">
        <f>SUM(H92)</f>
        <v>0</v>
      </c>
      <c r="I90" s="227">
        <f>J90+K90</f>
        <v>0</v>
      </c>
      <c r="J90" s="227">
        <f>SUM(J92)</f>
        <v>0</v>
      </c>
      <c r="K90" s="227">
        <f>SUM(K92)</f>
        <v>0</v>
      </c>
      <c r="L90" s="278"/>
    </row>
    <row r="91" spans="1:12" s="188" customFormat="1" ht="12" hidden="1">
      <c r="A91" s="208" t="s">
        <v>213</v>
      </c>
      <c r="B91" s="209"/>
      <c r="C91" s="255"/>
      <c r="D91" s="210"/>
      <c r="E91" s="210"/>
      <c r="F91" s="211"/>
      <c r="G91" s="211"/>
      <c r="H91" s="211"/>
      <c r="I91" s="211"/>
      <c r="J91" s="211"/>
      <c r="K91" s="211"/>
      <c r="L91" s="271"/>
    </row>
    <row r="92" spans="1:12" s="188" customFormat="1" ht="75.75" customHeight="1" hidden="1">
      <c r="A92" s="212" t="s">
        <v>756</v>
      </c>
      <c r="B92" s="209" t="s">
        <v>58</v>
      </c>
      <c r="C92" s="255" t="s">
        <v>713</v>
      </c>
      <c r="D92" s="210">
        <v>244</v>
      </c>
      <c r="E92" s="210">
        <v>290</v>
      </c>
      <c r="F92" s="211">
        <f>SUM(G92+H92)</f>
        <v>0</v>
      </c>
      <c r="G92" s="211">
        <v>0</v>
      </c>
      <c r="H92" s="211">
        <v>0</v>
      </c>
      <c r="I92" s="211">
        <f>SUM(J92+K92)</f>
        <v>0</v>
      </c>
      <c r="J92" s="211">
        <v>0</v>
      </c>
      <c r="K92" s="211">
        <v>0</v>
      </c>
      <c r="L92" s="271" t="s">
        <v>755</v>
      </c>
    </row>
    <row r="93" spans="1:12" s="188" customFormat="1" ht="50.25" customHeight="1">
      <c r="A93" s="218" t="s">
        <v>2</v>
      </c>
      <c r="B93" s="219" t="s">
        <v>132</v>
      </c>
      <c r="C93" s="219"/>
      <c r="D93" s="219"/>
      <c r="E93" s="219"/>
      <c r="F93" s="217">
        <f>G93+H93</f>
        <v>24875</v>
      </c>
      <c r="G93" s="217">
        <f>G94+G98</f>
        <v>24875</v>
      </c>
      <c r="H93" s="217">
        <f>H94+H98</f>
        <v>0</v>
      </c>
      <c r="I93" s="217">
        <f>J93+K93</f>
        <v>0</v>
      </c>
      <c r="J93" s="217">
        <f>J94+J98</f>
        <v>0</v>
      </c>
      <c r="K93" s="217">
        <f>K94+K98</f>
        <v>0</v>
      </c>
      <c r="L93" s="284"/>
    </row>
    <row r="94" spans="1:12" s="188" customFormat="1" ht="88.5" customHeight="1">
      <c r="A94" s="75" t="s">
        <v>899</v>
      </c>
      <c r="B94" s="190" t="s">
        <v>132</v>
      </c>
      <c r="C94" s="253" t="s">
        <v>718</v>
      </c>
      <c r="D94" s="52"/>
      <c r="E94" s="52"/>
      <c r="F94" s="191">
        <f>G94+H94</f>
        <v>24875</v>
      </c>
      <c r="G94" s="191">
        <f>G95</f>
        <v>24875</v>
      </c>
      <c r="H94" s="191">
        <f>H95</f>
        <v>0</v>
      </c>
      <c r="I94" s="191">
        <f>J94+K94</f>
        <v>0</v>
      </c>
      <c r="J94" s="191">
        <f>J95</f>
        <v>0</v>
      </c>
      <c r="K94" s="191">
        <f>K95</f>
        <v>0</v>
      </c>
      <c r="L94" s="280"/>
    </row>
    <row r="95" spans="1:12" s="188" customFormat="1" ht="12">
      <c r="A95" s="224" t="s">
        <v>739</v>
      </c>
      <c r="B95" s="225" t="s">
        <v>132</v>
      </c>
      <c r="C95" s="254" t="s">
        <v>718</v>
      </c>
      <c r="D95" s="226">
        <v>244</v>
      </c>
      <c r="E95" s="226">
        <v>226</v>
      </c>
      <c r="F95" s="227">
        <f>G95+H95</f>
        <v>24875</v>
      </c>
      <c r="G95" s="227">
        <f>SUM(G97)</f>
        <v>24875</v>
      </c>
      <c r="H95" s="227">
        <f>SUM(H97)</f>
        <v>0</v>
      </c>
      <c r="I95" s="227">
        <f>J95+K95</f>
        <v>0</v>
      </c>
      <c r="J95" s="227">
        <f>SUM(J97)</f>
        <v>0</v>
      </c>
      <c r="K95" s="227">
        <f>SUM(K97)</f>
        <v>0</v>
      </c>
      <c r="L95" s="278"/>
    </row>
    <row r="96" spans="1:12" s="188" customFormat="1" ht="12">
      <c r="A96" s="208" t="s">
        <v>213</v>
      </c>
      <c r="B96" s="209"/>
      <c r="C96" s="255"/>
      <c r="D96" s="210"/>
      <c r="E96" s="210"/>
      <c r="F96" s="211"/>
      <c r="G96" s="211"/>
      <c r="H96" s="211"/>
      <c r="I96" s="211"/>
      <c r="J96" s="211"/>
      <c r="K96" s="211"/>
      <c r="L96" s="271"/>
    </row>
    <row r="97" spans="1:12" s="188" customFormat="1" ht="80.25" customHeight="1">
      <c r="A97" s="212" t="s">
        <v>901</v>
      </c>
      <c r="B97" s="209" t="s">
        <v>58</v>
      </c>
      <c r="C97" s="255" t="s">
        <v>712</v>
      </c>
      <c r="D97" s="210">
        <v>244</v>
      </c>
      <c r="E97" s="210">
        <v>226</v>
      </c>
      <c r="F97" s="211">
        <f>SUM(G97+H97)</f>
        <v>24875</v>
      </c>
      <c r="G97" s="211">
        <v>24875</v>
      </c>
      <c r="H97" s="211">
        <v>0</v>
      </c>
      <c r="I97" s="211">
        <f>SUM(J97+K97)</f>
        <v>0</v>
      </c>
      <c r="J97" s="211">
        <v>0</v>
      </c>
      <c r="K97" s="211">
        <v>0</v>
      </c>
      <c r="L97" s="271" t="s">
        <v>900</v>
      </c>
    </row>
    <row r="98" spans="1:12" s="188" customFormat="1" ht="18" customHeight="1" hidden="1">
      <c r="A98" s="218" t="s">
        <v>63</v>
      </c>
      <c r="B98" s="219" t="s">
        <v>285</v>
      </c>
      <c r="C98" s="219"/>
      <c r="D98" s="219"/>
      <c r="E98" s="219"/>
      <c r="F98" s="217">
        <f>G98+H98</f>
        <v>0</v>
      </c>
      <c r="G98" s="217">
        <f>G99+G109+G114</f>
        <v>0</v>
      </c>
      <c r="H98" s="217">
        <f>H99+H109+H114</f>
        <v>0</v>
      </c>
      <c r="I98" s="217">
        <f>J98+K98</f>
        <v>0</v>
      </c>
      <c r="J98" s="217">
        <f>J99+J109+J114</f>
        <v>0</v>
      </c>
      <c r="K98" s="217">
        <f>K99+K109+K114</f>
        <v>0</v>
      </c>
      <c r="L98" s="284"/>
    </row>
    <row r="99" spans="1:12" s="188" customFormat="1" ht="36" customHeight="1" hidden="1">
      <c r="A99" s="75" t="s">
        <v>296</v>
      </c>
      <c r="B99" s="190" t="s">
        <v>285</v>
      </c>
      <c r="C99" s="253" t="s">
        <v>720</v>
      </c>
      <c r="D99" s="52"/>
      <c r="E99" s="52"/>
      <c r="F99" s="191">
        <f>G99+H99</f>
        <v>0</v>
      </c>
      <c r="G99" s="191">
        <f>G100+G103+G106</f>
        <v>0</v>
      </c>
      <c r="H99" s="191">
        <f>H100+H103+H106</f>
        <v>0</v>
      </c>
      <c r="I99" s="191">
        <f>J99+K99</f>
        <v>0</v>
      </c>
      <c r="J99" s="191">
        <f>J100+J103+J106</f>
        <v>0</v>
      </c>
      <c r="K99" s="191">
        <f>K100+K103+K106</f>
        <v>0</v>
      </c>
      <c r="L99" s="280"/>
    </row>
    <row r="100" spans="1:12" s="188" customFormat="1" ht="12" hidden="1">
      <c r="A100" s="224" t="s">
        <v>739</v>
      </c>
      <c r="B100" s="225" t="s">
        <v>285</v>
      </c>
      <c r="C100" s="254" t="s">
        <v>720</v>
      </c>
      <c r="D100" s="226">
        <v>244</v>
      </c>
      <c r="E100" s="226">
        <v>226</v>
      </c>
      <c r="F100" s="227">
        <f>G100+H100</f>
        <v>0</v>
      </c>
      <c r="G100" s="227">
        <f>SUM(G102)</f>
        <v>0</v>
      </c>
      <c r="H100" s="227">
        <f>SUM(H102)</f>
        <v>0</v>
      </c>
      <c r="I100" s="227">
        <f>J100+K100</f>
        <v>0</v>
      </c>
      <c r="J100" s="227">
        <f>SUM(J102)</f>
        <v>0</v>
      </c>
      <c r="K100" s="227">
        <f>SUM(K102)</f>
        <v>0</v>
      </c>
      <c r="L100" s="278"/>
    </row>
    <row r="101" spans="1:12" s="188" customFormat="1" ht="12" hidden="1">
      <c r="A101" s="208" t="s">
        <v>213</v>
      </c>
      <c r="B101" s="209"/>
      <c r="C101" s="255"/>
      <c r="D101" s="210"/>
      <c r="E101" s="210"/>
      <c r="F101" s="211"/>
      <c r="G101" s="211"/>
      <c r="H101" s="211"/>
      <c r="I101" s="211"/>
      <c r="J101" s="211"/>
      <c r="K101" s="211"/>
      <c r="L101" s="271"/>
    </row>
    <row r="102" spans="1:12" s="188" customFormat="1" ht="45" customHeight="1" hidden="1">
      <c r="A102" s="212" t="s">
        <v>757</v>
      </c>
      <c r="B102" s="209" t="s">
        <v>285</v>
      </c>
      <c r="C102" s="255" t="s">
        <v>720</v>
      </c>
      <c r="D102" s="210">
        <v>244</v>
      </c>
      <c r="E102" s="210">
        <v>226</v>
      </c>
      <c r="F102" s="211">
        <f>SUM(G102+H102)</f>
        <v>0</v>
      </c>
      <c r="G102" s="211">
        <v>0</v>
      </c>
      <c r="H102" s="211">
        <v>0</v>
      </c>
      <c r="I102" s="211">
        <f>SUM(J102+K102)</f>
        <v>0</v>
      </c>
      <c r="J102" s="211">
        <v>0</v>
      </c>
      <c r="K102" s="211">
        <v>0</v>
      </c>
      <c r="L102" s="271" t="s">
        <v>758</v>
      </c>
    </row>
    <row r="103" spans="1:12" s="188" customFormat="1" ht="12" hidden="1">
      <c r="A103" s="224" t="s">
        <v>29</v>
      </c>
      <c r="B103" s="225" t="s">
        <v>285</v>
      </c>
      <c r="C103" s="254" t="s">
        <v>720</v>
      </c>
      <c r="D103" s="226">
        <v>244</v>
      </c>
      <c r="E103" s="226">
        <v>310</v>
      </c>
      <c r="F103" s="227">
        <f>G103+H103</f>
        <v>0</v>
      </c>
      <c r="G103" s="227">
        <f>SUM(G105)</f>
        <v>0</v>
      </c>
      <c r="H103" s="227">
        <f>SUM(H105)</f>
        <v>0</v>
      </c>
      <c r="I103" s="227">
        <f>J103+K103</f>
        <v>0</v>
      </c>
      <c r="J103" s="227">
        <f>SUM(J105)</f>
        <v>0</v>
      </c>
      <c r="K103" s="227">
        <f>SUM(K105)</f>
        <v>0</v>
      </c>
      <c r="L103" s="278"/>
    </row>
    <row r="104" spans="1:12" s="188" customFormat="1" ht="12" hidden="1">
      <c r="A104" s="208" t="s">
        <v>213</v>
      </c>
      <c r="B104" s="209"/>
      <c r="C104" s="255"/>
      <c r="D104" s="210"/>
      <c r="E104" s="210"/>
      <c r="F104" s="211"/>
      <c r="G104" s="211"/>
      <c r="H104" s="211"/>
      <c r="I104" s="211"/>
      <c r="J104" s="211"/>
      <c r="K104" s="211"/>
      <c r="L104" s="271"/>
    </row>
    <row r="105" spans="1:12" s="188" customFormat="1" ht="47.25" customHeight="1" hidden="1">
      <c r="A105" s="212" t="s">
        <v>759</v>
      </c>
      <c r="B105" s="209" t="s">
        <v>285</v>
      </c>
      <c r="C105" s="255" t="s">
        <v>720</v>
      </c>
      <c r="D105" s="210">
        <v>244</v>
      </c>
      <c r="E105" s="210">
        <v>310</v>
      </c>
      <c r="F105" s="211">
        <f>SUM(G105+H105)</f>
        <v>0</v>
      </c>
      <c r="G105" s="211">
        <v>0</v>
      </c>
      <c r="H105" s="211">
        <v>0</v>
      </c>
      <c r="I105" s="211">
        <f>SUM(J105+K105)</f>
        <v>0</v>
      </c>
      <c r="J105" s="211">
        <v>0</v>
      </c>
      <c r="K105" s="211">
        <v>0</v>
      </c>
      <c r="L105" s="271" t="s">
        <v>758</v>
      </c>
    </row>
    <row r="106" spans="1:12" s="188" customFormat="1" ht="12" hidden="1">
      <c r="A106" s="224" t="s">
        <v>30</v>
      </c>
      <c r="B106" s="225" t="s">
        <v>285</v>
      </c>
      <c r="C106" s="254" t="s">
        <v>720</v>
      </c>
      <c r="D106" s="226">
        <v>244</v>
      </c>
      <c r="E106" s="226">
        <v>340</v>
      </c>
      <c r="F106" s="227">
        <f>G106+H106</f>
        <v>0</v>
      </c>
      <c r="G106" s="227">
        <f>SUM(G108)</f>
        <v>0</v>
      </c>
      <c r="H106" s="227">
        <f>SUM(H108)</f>
        <v>0</v>
      </c>
      <c r="I106" s="227">
        <f>J106+K106</f>
        <v>0</v>
      </c>
      <c r="J106" s="227">
        <f>SUM(J108)</f>
        <v>0</v>
      </c>
      <c r="K106" s="227">
        <f>SUM(K108)</f>
        <v>0</v>
      </c>
      <c r="L106" s="278"/>
    </row>
    <row r="107" spans="1:12" s="188" customFormat="1" ht="12" hidden="1">
      <c r="A107" s="208" t="s">
        <v>213</v>
      </c>
      <c r="B107" s="209"/>
      <c r="C107" s="255"/>
      <c r="D107" s="210"/>
      <c r="E107" s="210"/>
      <c r="F107" s="211"/>
      <c r="G107" s="211"/>
      <c r="H107" s="211"/>
      <c r="I107" s="211"/>
      <c r="J107" s="211"/>
      <c r="K107" s="211"/>
      <c r="L107" s="271"/>
    </row>
    <row r="108" spans="1:12" s="188" customFormat="1" ht="60" customHeight="1" hidden="1">
      <c r="A108" s="212" t="s">
        <v>760</v>
      </c>
      <c r="B108" s="209" t="s">
        <v>285</v>
      </c>
      <c r="C108" s="255" t="s">
        <v>720</v>
      </c>
      <c r="D108" s="210">
        <v>244</v>
      </c>
      <c r="E108" s="210">
        <v>340</v>
      </c>
      <c r="F108" s="211">
        <f>SUM(G108+H108)</f>
        <v>0</v>
      </c>
      <c r="G108" s="211">
        <v>0</v>
      </c>
      <c r="H108" s="211">
        <v>0</v>
      </c>
      <c r="I108" s="211">
        <f>SUM(J108+K108)</f>
        <v>0</v>
      </c>
      <c r="J108" s="211">
        <v>0</v>
      </c>
      <c r="K108" s="211">
        <v>0</v>
      </c>
      <c r="L108" s="271" t="s">
        <v>758</v>
      </c>
    </row>
    <row r="109" spans="1:12" s="188" customFormat="1" ht="51" customHeight="1" hidden="1">
      <c r="A109" s="75" t="s">
        <v>64</v>
      </c>
      <c r="B109" s="190" t="s">
        <v>285</v>
      </c>
      <c r="C109" s="253" t="s">
        <v>722</v>
      </c>
      <c r="D109" s="52"/>
      <c r="E109" s="52"/>
      <c r="F109" s="191">
        <f>G109+H109</f>
        <v>0</v>
      </c>
      <c r="G109" s="191">
        <f>G110</f>
        <v>0</v>
      </c>
      <c r="H109" s="191">
        <f>H110</f>
        <v>0</v>
      </c>
      <c r="I109" s="191">
        <f>J109+K109</f>
        <v>0</v>
      </c>
      <c r="J109" s="191">
        <f>J110</f>
        <v>0</v>
      </c>
      <c r="K109" s="191">
        <f>K110</f>
        <v>0</v>
      </c>
      <c r="L109" s="280"/>
    </row>
    <row r="110" spans="1:12" s="188" customFormat="1" ht="12" hidden="1">
      <c r="A110" s="224" t="s">
        <v>739</v>
      </c>
      <c r="B110" s="225" t="s">
        <v>285</v>
      </c>
      <c r="C110" s="254" t="s">
        <v>722</v>
      </c>
      <c r="D110" s="226">
        <v>244</v>
      </c>
      <c r="E110" s="226">
        <v>226</v>
      </c>
      <c r="F110" s="227">
        <f>G110+H110</f>
        <v>0</v>
      </c>
      <c r="G110" s="227">
        <f>SUM(G112+G113)</f>
        <v>0</v>
      </c>
      <c r="H110" s="227">
        <f>SUM(H112+H113)</f>
        <v>0</v>
      </c>
      <c r="I110" s="227">
        <f>J110+K110</f>
        <v>0</v>
      </c>
      <c r="J110" s="227">
        <f>SUM(J112+J113)</f>
        <v>0</v>
      </c>
      <c r="K110" s="227">
        <f>SUM(K112+K113)</f>
        <v>0</v>
      </c>
      <c r="L110" s="278"/>
    </row>
    <row r="111" spans="1:12" s="188" customFormat="1" ht="12" hidden="1">
      <c r="A111" s="208" t="s">
        <v>213</v>
      </c>
      <c r="B111" s="209"/>
      <c r="C111" s="255"/>
      <c r="D111" s="210"/>
      <c r="E111" s="210"/>
      <c r="F111" s="211"/>
      <c r="G111" s="211"/>
      <c r="H111" s="211"/>
      <c r="I111" s="211"/>
      <c r="J111" s="211"/>
      <c r="K111" s="211"/>
      <c r="L111" s="271"/>
    </row>
    <row r="112" spans="1:12" s="188" customFormat="1" ht="75.75" customHeight="1" hidden="1">
      <c r="A112" s="212" t="s">
        <v>789</v>
      </c>
      <c r="B112" s="209" t="s">
        <v>285</v>
      </c>
      <c r="C112" s="255" t="s">
        <v>722</v>
      </c>
      <c r="D112" s="210">
        <v>244</v>
      </c>
      <c r="E112" s="210">
        <v>226</v>
      </c>
      <c r="F112" s="211">
        <f>SUM(G112+H112)</f>
        <v>0</v>
      </c>
      <c r="G112" s="211">
        <v>0</v>
      </c>
      <c r="H112" s="211">
        <v>0</v>
      </c>
      <c r="I112" s="211">
        <f>SUM(J112+K112)</f>
        <v>0</v>
      </c>
      <c r="J112" s="211">
        <v>0</v>
      </c>
      <c r="K112" s="211">
        <v>0</v>
      </c>
      <c r="L112" s="271" t="s">
        <v>790</v>
      </c>
    </row>
    <row r="113" spans="1:12" s="188" customFormat="1" ht="55.5" customHeight="1" hidden="1">
      <c r="A113" s="212" t="s">
        <v>761</v>
      </c>
      <c r="B113" s="209" t="s">
        <v>285</v>
      </c>
      <c r="C113" s="255" t="s">
        <v>722</v>
      </c>
      <c r="D113" s="210">
        <v>244</v>
      </c>
      <c r="E113" s="210">
        <v>226</v>
      </c>
      <c r="F113" s="211">
        <f>SUM(G113+H113)</f>
        <v>0</v>
      </c>
      <c r="G113" s="211">
        <v>0</v>
      </c>
      <c r="H113" s="211">
        <v>0</v>
      </c>
      <c r="I113" s="211">
        <f>SUM(J113+K113)</f>
        <v>0</v>
      </c>
      <c r="J113" s="211">
        <v>0</v>
      </c>
      <c r="K113" s="211">
        <v>0</v>
      </c>
      <c r="L113" s="271" t="s">
        <v>762</v>
      </c>
    </row>
    <row r="114" spans="1:12" s="188" customFormat="1" ht="51" customHeight="1" hidden="1">
      <c r="A114" s="75" t="s">
        <v>404</v>
      </c>
      <c r="B114" s="190" t="s">
        <v>285</v>
      </c>
      <c r="C114" s="253" t="s">
        <v>723</v>
      </c>
      <c r="D114" s="52"/>
      <c r="E114" s="52"/>
      <c r="F114" s="191">
        <f>G114+H114</f>
        <v>0</v>
      </c>
      <c r="G114" s="191">
        <f>G115+G118</f>
        <v>0</v>
      </c>
      <c r="H114" s="191">
        <f>H115+H118</f>
        <v>0</v>
      </c>
      <c r="I114" s="191">
        <f>J114+K114</f>
        <v>0</v>
      </c>
      <c r="J114" s="191">
        <f>J115+J118</f>
        <v>0</v>
      </c>
      <c r="K114" s="191">
        <f>K115+K118</f>
        <v>0</v>
      </c>
      <c r="L114" s="280"/>
    </row>
    <row r="115" spans="1:12" s="188" customFormat="1" ht="12" hidden="1">
      <c r="A115" s="224" t="s">
        <v>739</v>
      </c>
      <c r="B115" s="225" t="s">
        <v>285</v>
      </c>
      <c r="C115" s="254" t="s">
        <v>723</v>
      </c>
      <c r="D115" s="226">
        <v>244</v>
      </c>
      <c r="E115" s="226">
        <v>226</v>
      </c>
      <c r="F115" s="227">
        <f>G115+H115</f>
        <v>0</v>
      </c>
      <c r="G115" s="227">
        <f>SUM(G117)</f>
        <v>0</v>
      </c>
      <c r="H115" s="227">
        <f>SUM(H117)</f>
        <v>0</v>
      </c>
      <c r="I115" s="227">
        <f>J115+K115</f>
        <v>0</v>
      </c>
      <c r="J115" s="227">
        <f>SUM(J117)</f>
        <v>0</v>
      </c>
      <c r="K115" s="227">
        <f>SUM(K117)</f>
        <v>0</v>
      </c>
      <c r="L115" s="278"/>
    </row>
    <row r="116" spans="1:12" s="188" customFormat="1" ht="12" hidden="1">
      <c r="A116" s="208" t="s">
        <v>213</v>
      </c>
      <c r="B116" s="209"/>
      <c r="C116" s="255"/>
      <c r="D116" s="210"/>
      <c r="E116" s="210"/>
      <c r="F116" s="211"/>
      <c r="G116" s="211"/>
      <c r="H116" s="211"/>
      <c r="I116" s="211"/>
      <c r="J116" s="211"/>
      <c r="K116" s="211"/>
      <c r="L116" s="271"/>
    </row>
    <row r="117" spans="1:12" s="188" customFormat="1" ht="57" customHeight="1" hidden="1">
      <c r="A117" s="212" t="s">
        <v>872</v>
      </c>
      <c r="B117" s="209" t="s">
        <v>285</v>
      </c>
      <c r="C117" s="255" t="s">
        <v>723</v>
      </c>
      <c r="D117" s="210">
        <v>244</v>
      </c>
      <c r="E117" s="210">
        <v>226</v>
      </c>
      <c r="F117" s="211">
        <f>SUM(G117+H117)</f>
        <v>0</v>
      </c>
      <c r="G117" s="211">
        <v>0</v>
      </c>
      <c r="H117" s="211">
        <v>0</v>
      </c>
      <c r="I117" s="211">
        <f>SUM(J117+K117)</f>
        <v>0</v>
      </c>
      <c r="J117" s="211">
        <v>0</v>
      </c>
      <c r="K117" s="211">
        <v>0</v>
      </c>
      <c r="L117" s="271" t="s">
        <v>871</v>
      </c>
    </row>
    <row r="118" spans="1:12" s="188" customFormat="1" ht="12" hidden="1">
      <c r="A118" s="224" t="s">
        <v>29</v>
      </c>
      <c r="B118" s="225" t="s">
        <v>285</v>
      </c>
      <c r="C118" s="254" t="s">
        <v>723</v>
      </c>
      <c r="D118" s="226">
        <v>244</v>
      </c>
      <c r="E118" s="226">
        <v>310</v>
      </c>
      <c r="F118" s="227">
        <f>G118+H118</f>
        <v>0</v>
      </c>
      <c r="G118" s="227">
        <f>SUM(G120)</f>
        <v>0</v>
      </c>
      <c r="H118" s="227">
        <f>SUM(H120)</f>
        <v>0</v>
      </c>
      <c r="I118" s="227">
        <f>J118+K118</f>
        <v>0</v>
      </c>
      <c r="J118" s="227">
        <f>SUM(J120)</f>
        <v>0</v>
      </c>
      <c r="K118" s="227">
        <f>SUM(K120)</f>
        <v>0</v>
      </c>
      <c r="L118" s="278"/>
    </row>
    <row r="119" spans="1:12" s="188" customFormat="1" ht="12" hidden="1">
      <c r="A119" s="208" t="s">
        <v>213</v>
      </c>
      <c r="B119" s="209"/>
      <c r="C119" s="255"/>
      <c r="D119" s="210"/>
      <c r="E119" s="210"/>
      <c r="F119" s="211"/>
      <c r="G119" s="211"/>
      <c r="H119" s="211"/>
      <c r="I119" s="211"/>
      <c r="J119" s="211"/>
      <c r="K119" s="211"/>
      <c r="L119" s="271"/>
    </row>
    <row r="120" spans="1:12" s="188" customFormat="1" ht="58.5" customHeight="1" hidden="1">
      <c r="A120" s="212" t="s">
        <v>764</v>
      </c>
      <c r="B120" s="209" t="s">
        <v>285</v>
      </c>
      <c r="C120" s="255" t="s">
        <v>723</v>
      </c>
      <c r="D120" s="210">
        <v>244</v>
      </c>
      <c r="E120" s="210">
        <v>310</v>
      </c>
      <c r="F120" s="211">
        <f>SUM(G120+H120)</f>
        <v>0</v>
      </c>
      <c r="G120" s="211">
        <v>0</v>
      </c>
      <c r="H120" s="211">
        <v>0</v>
      </c>
      <c r="I120" s="211">
        <f>SUM(J120+K120)</f>
        <v>0</v>
      </c>
      <c r="J120" s="211">
        <v>0</v>
      </c>
      <c r="K120" s="211">
        <v>0</v>
      </c>
      <c r="L120" s="271" t="s">
        <v>763</v>
      </c>
    </row>
    <row r="121" spans="1:12" s="188" customFormat="1" ht="37.5" customHeight="1" hidden="1">
      <c r="A121" s="218" t="s">
        <v>327</v>
      </c>
      <c r="B121" s="219" t="s">
        <v>124</v>
      </c>
      <c r="C121" s="219"/>
      <c r="D121" s="219"/>
      <c r="E121" s="219"/>
      <c r="F121" s="217">
        <f>G121+H121</f>
        <v>0</v>
      </c>
      <c r="G121" s="217">
        <f>G122</f>
        <v>0</v>
      </c>
      <c r="H121" s="217">
        <f>H122</f>
        <v>0</v>
      </c>
      <c r="I121" s="217">
        <f>J121+K121</f>
        <v>0</v>
      </c>
      <c r="J121" s="217">
        <f>J122</f>
        <v>0</v>
      </c>
      <c r="K121" s="217">
        <f>K122</f>
        <v>0</v>
      </c>
      <c r="L121" s="284"/>
    </row>
    <row r="122" spans="1:12" s="188" customFormat="1" ht="108.75" customHeight="1" hidden="1">
      <c r="A122" s="274" t="s">
        <v>405</v>
      </c>
      <c r="B122" s="190" t="s">
        <v>124</v>
      </c>
      <c r="C122" s="253" t="s">
        <v>724</v>
      </c>
      <c r="D122" s="52"/>
      <c r="E122" s="52"/>
      <c r="F122" s="191">
        <f>G122+H122</f>
        <v>0</v>
      </c>
      <c r="G122" s="191">
        <f>G123</f>
        <v>0</v>
      </c>
      <c r="H122" s="191">
        <f>H123</f>
        <v>0</v>
      </c>
      <c r="I122" s="191">
        <f>J122+K122</f>
        <v>0</v>
      </c>
      <c r="J122" s="191">
        <f>J123</f>
        <v>0</v>
      </c>
      <c r="K122" s="191">
        <f>K123</f>
        <v>0</v>
      </c>
      <c r="L122" s="280"/>
    </row>
    <row r="123" spans="1:12" s="188" customFormat="1" ht="12" hidden="1">
      <c r="A123" s="224" t="s">
        <v>739</v>
      </c>
      <c r="B123" s="225" t="s">
        <v>124</v>
      </c>
      <c r="C123" s="254" t="s">
        <v>724</v>
      </c>
      <c r="D123" s="226">
        <v>244</v>
      </c>
      <c r="E123" s="226">
        <v>226</v>
      </c>
      <c r="F123" s="227">
        <f>G123+H123</f>
        <v>0</v>
      </c>
      <c r="G123" s="227">
        <f>SUM(G125)</f>
        <v>0</v>
      </c>
      <c r="H123" s="227">
        <f>SUM(H125)</f>
        <v>0</v>
      </c>
      <c r="I123" s="227">
        <f>J123+K123</f>
        <v>0</v>
      </c>
      <c r="J123" s="227">
        <f>SUM(J125)</f>
        <v>0</v>
      </c>
      <c r="K123" s="227">
        <f>SUM(K125)</f>
        <v>0</v>
      </c>
      <c r="L123" s="278"/>
    </row>
    <row r="124" spans="1:12" s="188" customFormat="1" ht="12" hidden="1">
      <c r="A124" s="208" t="s">
        <v>213</v>
      </c>
      <c r="B124" s="209"/>
      <c r="C124" s="255"/>
      <c r="D124" s="210"/>
      <c r="E124" s="210"/>
      <c r="F124" s="211"/>
      <c r="G124" s="211"/>
      <c r="H124" s="211"/>
      <c r="I124" s="211"/>
      <c r="J124" s="211"/>
      <c r="K124" s="211"/>
      <c r="L124" s="271"/>
    </row>
    <row r="125" spans="1:12" s="188" customFormat="1" ht="48.75" customHeight="1" hidden="1">
      <c r="A125" s="212"/>
      <c r="B125" s="209" t="s">
        <v>124</v>
      </c>
      <c r="C125" s="255" t="s">
        <v>724</v>
      </c>
      <c r="D125" s="210">
        <v>244</v>
      </c>
      <c r="E125" s="210">
        <v>226</v>
      </c>
      <c r="F125" s="211">
        <f>SUM(G125+H125)</f>
        <v>0</v>
      </c>
      <c r="G125" s="211">
        <v>0</v>
      </c>
      <c r="H125" s="211">
        <v>0</v>
      </c>
      <c r="I125" s="211">
        <f>SUM(J125+K125)</f>
        <v>0</v>
      </c>
      <c r="J125" s="211">
        <v>0</v>
      </c>
      <c r="K125" s="211">
        <v>0</v>
      </c>
      <c r="L125" s="272" t="s">
        <v>800</v>
      </c>
    </row>
    <row r="126" spans="1:12" s="188" customFormat="1" ht="24.75" customHeight="1" hidden="1">
      <c r="A126" s="218" t="s">
        <v>14</v>
      </c>
      <c r="B126" s="219" t="s">
        <v>221</v>
      </c>
      <c r="C126" s="219"/>
      <c r="D126" s="219"/>
      <c r="E126" s="219"/>
      <c r="F126" s="217">
        <f>G126+H126</f>
        <v>0</v>
      </c>
      <c r="G126" s="217">
        <f>G127+G131</f>
        <v>0</v>
      </c>
      <c r="H126" s="217">
        <f>H127+H131</f>
        <v>0</v>
      </c>
      <c r="I126" s="217">
        <f>J126+K126</f>
        <v>0</v>
      </c>
      <c r="J126" s="217">
        <f>J127+J131</f>
        <v>0</v>
      </c>
      <c r="K126" s="217">
        <f>K127+K131</f>
        <v>0</v>
      </c>
      <c r="L126" s="284"/>
    </row>
    <row r="127" spans="1:12" s="188" customFormat="1" ht="54" customHeight="1" hidden="1">
      <c r="A127" s="75" t="s">
        <v>407</v>
      </c>
      <c r="B127" s="190" t="s">
        <v>221</v>
      </c>
      <c r="C127" s="253" t="s">
        <v>725</v>
      </c>
      <c r="D127" s="52"/>
      <c r="E127" s="52"/>
      <c r="F127" s="191">
        <f>G127+H127</f>
        <v>0</v>
      </c>
      <c r="G127" s="191">
        <f>G128</f>
        <v>0</v>
      </c>
      <c r="H127" s="191">
        <f>H128</f>
        <v>0</v>
      </c>
      <c r="I127" s="191">
        <f>J127+K127</f>
        <v>0</v>
      </c>
      <c r="J127" s="191">
        <f>J128</f>
        <v>0</v>
      </c>
      <c r="K127" s="191">
        <f>K128</f>
        <v>0</v>
      </c>
      <c r="L127" s="280"/>
    </row>
    <row r="128" spans="1:12" s="188" customFormat="1" ht="12" hidden="1">
      <c r="A128" s="224" t="s">
        <v>739</v>
      </c>
      <c r="B128" s="225" t="s">
        <v>221</v>
      </c>
      <c r="C128" s="254" t="s">
        <v>725</v>
      </c>
      <c r="D128" s="226">
        <v>244</v>
      </c>
      <c r="E128" s="226">
        <v>226</v>
      </c>
      <c r="F128" s="227">
        <f>G128+H128</f>
        <v>0</v>
      </c>
      <c r="G128" s="227">
        <f>SUM(G130)</f>
        <v>0</v>
      </c>
      <c r="H128" s="227">
        <f>SUM(H130)</f>
        <v>0</v>
      </c>
      <c r="I128" s="227">
        <f>J128+K128</f>
        <v>0</v>
      </c>
      <c r="J128" s="227">
        <f>SUM(J130)</f>
        <v>0</v>
      </c>
      <c r="K128" s="227">
        <f>SUM(K130)</f>
        <v>0</v>
      </c>
      <c r="L128" s="278"/>
    </row>
    <row r="129" spans="1:12" s="188" customFormat="1" ht="12" hidden="1">
      <c r="A129" s="208" t="s">
        <v>213</v>
      </c>
      <c r="B129" s="209"/>
      <c r="C129" s="255"/>
      <c r="D129" s="210"/>
      <c r="E129" s="210"/>
      <c r="F129" s="211"/>
      <c r="G129" s="211"/>
      <c r="H129" s="211"/>
      <c r="I129" s="211"/>
      <c r="J129" s="211"/>
      <c r="K129" s="211"/>
      <c r="L129" s="271"/>
    </row>
    <row r="130" spans="1:12" s="188" customFormat="1" ht="76.5" customHeight="1" hidden="1">
      <c r="A130" s="212" t="s">
        <v>765</v>
      </c>
      <c r="B130" s="209" t="s">
        <v>221</v>
      </c>
      <c r="C130" s="255" t="s">
        <v>725</v>
      </c>
      <c r="D130" s="210">
        <v>244</v>
      </c>
      <c r="E130" s="210">
        <v>226</v>
      </c>
      <c r="F130" s="211">
        <f>SUM(G130+H130)</f>
        <v>0</v>
      </c>
      <c r="G130" s="211">
        <v>0</v>
      </c>
      <c r="H130" s="211">
        <v>0</v>
      </c>
      <c r="I130" s="211">
        <f>SUM(J130+K130)</f>
        <v>0</v>
      </c>
      <c r="J130" s="211">
        <v>0</v>
      </c>
      <c r="K130" s="211">
        <v>0</v>
      </c>
      <c r="L130" s="271" t="s">
        <v>875</v>
      </c>
    </row>
    <row r="131" spans="1:12" s="188" customFormat="1" ht="54.75" customHeight="1" hidden="1">
      <c r="A131" s="75" t="s">
        <v>376</v>
      </c>
      <c r="B131" s="190" t="s">
        <v>221</v>
      </c>
      <c r="C131" s="253" t="s">
        <v>726</v>
      </c>
      <c r="D131" s="52"/>
      <c r="E131" s="52"/>
      <c r="F131" s="191">
        <f>G131+H131</f>
        <v>0</v>
      </c>
      <c r="G131" s="191">
        <f>G132</f>
        <v>0</v>
      </c>
      <c r="H131" s="191">
        <f>H132</f>
        <v>0</v>
      </c>
      <c r="I131" s="191">
        <f>J131+K131</f>
        <v>0</v>
      </c>
      <c r="J131" s="191">
        <f>J132</f>
        <v>0</v>
      </c>
      <c r="K131" s="191">
        <f>K132</f>
        <v>0</v>
      </c>
      <c r="L131" s="280"/>
    </row>
    <row r="132" spans="1:12" s="188" customFormat="1" ht="12" hidden="1">
      <c r="A132" s="224" t="s">
        <v>739</v>
      </c>
      <c r="B132" s="225" t="s">
        <v>221</v>
      </c>
      <c r="C132" s="254" t="s">
        <v>726</v>
      </c>
      <c r="D132" s="226">
        <v>244</v>
      </c>
      <c r="E132" s="226">
        <v>226</v>
      </c>
      <c r="F132" s="227">
        <f>G132+H132</f>
        <v>0</v>
      </c>
      <c r="G132" s="227">
        <f>SUM(G134+G135)</f>
        <v>0</v>
      </c>
      <c r="H132" s="227">
        <f>SUM(H134+H135)</f>
        <v>0</v>
      </c>
      <c r="I132" s="227">
        <f>J132+K132</f>
        <v>0</v>
      </c>
      <c r="J132" s="227">
        <f>SUM(J134+J135)</f>
        <v>0</v>
      </c>
      <c r="K132" s="227">
        <f>SUM(K134+K135)</f>
        <v>0</v>
      </c>
      <c r="L132" s="278"/>
    </row>
    <row r="133" spans="1:12" s="188" customFormat="1" ht="12" hidden="1">
      <c r="A133" s="208" t="s">
        <v>213</v>
      </c>
      <c r="B133" s="209"/>
      <c r="C133" s="255"/>
      <c r="D133" s="210"/>
      <c r="E133" s="210"/>
      <c r="F133" s="211"/>
      <c r="G133" s="211"/>
      <c r="H133" s="211"/>
      <c r="I133" s="211"/>
      <c r="J133" s="211"/>
      <c r="K133" s="211"/>
      <c r="L133" s="271"/>
    </row>
    <row r="134" spans="1:12" s="188" customFormat="1" ht="80.25" customHeight="1" hidden="1">
      <c r="A134" s="212" t="s">
        <v>766</v>
      </c>
      <c r="B134" s="209" t="s">
        <v>221</v>
      </c>
      <c r="C134" s="255" t="s">
        <v>726</v>
      </c>
      <c r="D134" s="210">
        <v>244</v>
      </c>
      <c r="E134" s="210">
        <v>226</v>
      </c>
      <c r="F134" s="211">
        <f>SUM(G134+H134)</f>
        <v>0</v>
      </c>
      <c r="G134" s="211">
        <v>0</v>
      </c>
      <c r="H134" s="211">
        <v>0</v>
      </c>
      <c r="I134" s="211">
        <f>SUM(J134+K134)</f>
        <v>0</v>
      </c>
      <c r="J134" s="211">
        <v>0</v>
      </c>
      <c r="K134" s="211">
        <v>0</v>
      </c>
      <c r="L134" s="271" t="s">
        <v>875</v>
      </c>
    </row>
    <row r="135" spans="1:12" s="188" customFormat="1" ht="80.25" customHeight="1" hidden="1">
      <c r="A135" s="212" t="s">
        <v>766</v>
      </c>
      <c r="B135" s="209" t="s">
        <v>221</v>
      </c>
      <c r="C135" s="255" t="s">
        <v>726</v>
      </c>
      <c r="D135" s="210">
        <v>244</v>
      </c>
      <c r="E135" s="210">
        <v>226</v>
      </c>
      <c r="F135" s="211">
        <f>SUM(G135+H135)</f>
        <v>0</v>
      </c>
      <c r="G135" s="211">
        <v>0</v>
      </c>
      <c r="H135" s="211">
        <v>0</v>
      </c>
      <c r="I135" s="211">
        <f>SUM(J135+K135)</f>
        <v>0</v>
      </c>
      <c r="J135" s="211">
        <v>0</v>
      </c>
      <c r="K135" s="211">
        <v>0</v>
      </c>
      <c r="L135" s="271" t="s">
        <v>876</v>
      </c>
    </row>
    <row r="136" spans="1:12" s="188" customFormat="1" ht="18.75" customHeight="1">
      <c r="A136" s="218" t="s">
        <v>66</v>
      </c>
      <c r="B136" s="219" t="s">
        <v>217</v>
      </c>
      <c r="C136" s="219"/>
      <c r="D136" s="219"/>
      <c r="E136" s="219"/>
      <c r="F136" s="217">
        <f>G136+H136</f>
        <v>0</v>
      </c>
      <c r="G136" s="217">
        <f>G137</f>
        <v>0</v>
      </c>
      <c r="H136" s="217">
        <f>H137</f>
        <v>0</v>
      </c>
      <c r="I136" s="217">
        <f>J136+K136</f>
        <v>531</v>
      </c>
      <c r="J136" s="217">
        <f>J137</f>
        <v>531</v>
      </c>
      <c r="K136" s="217">
        <f>K137</f>
        <v>0</v>
      </c>
      <c r="L136" s="284"/>
    </row>
    <row r="137" spans="1:12" s="188" customFormat="1" ht="75" customHeight="1">
      <c r="A137" s="75" t="s">
        <v>433</v>
      </c>
      <c r="B137" s="190" t="s">
        <v>217</v>
      </c>
      <c r="C137" s="253" t="s">
        <v>729</v>
      </c>
      <c r="D137" s="52"/>
      <c r="E137" s="52"/>
      <c r="F137" s="191">
        <f>G137+H137</f>
        <v>0</v>
      </c>
      <c r="G137" s="191">
        <f>G138</f>
        <v>0</v>
      </c>
      <c r="H137" s="191">
        <f>H138</f>
        <v>0</v>
      </c>
      <c r="I137" s="191">
        <f>J137+K137</f>
        <v>531</v>
      </c>
      <c r="J137" s="191">
        <f>J138</f>
        <v>531</v>
      </c>
      <c r="K137" s="191">
        <f>K138</f>
        <v>0</v>
      </c>
      <c r="L137" s="280"/>
    </row>
    <row r="138" spans="1:12" s="188" customFormat="1" ht="12">
      <c r="A138" s="224" t="s">
        <v>739</v>
      </c>
      <c r="B138" s="225" t="s">
        <v>217</v>
      </c>
      <c r="C138" s="254" t="s">
        <v>729</v>
      </c>
      <c r="D138" s="226">
        <v>244</v>
      </c>
      <c r="E138" s="226">
        <v>226</v>
      </c>
      <c r="F138" s="227">
        <f>G138+H138</f>
        <v>0</v>
      </c>
      <c r="G138" s="227">
        <f>SUM(G140)</f>
        <v>0</v>
      </c>
      <c r="H138" s="227">
        <f>SUM(H140)</f>
        <v>0</v>
      </c>
      <c r="I138" s="227">
        <f>J138+K138</f>
        <v>531</v>
      </c>
      <c r="J138" s="227">
        <f>SUM(J140)</f>
        <v>531</v>
      </c>
      <c r="K138" s="227">
        <f>SUM(K140)</f>
        <v>0</v>
      </c>
      <c r="L138" s="278"/>
    </row>
    <row r="139" spans="1:12" s="188" customFormat="1" ht="12">
      <c r="A139" s="208" t="s">
        <v>213</v>
      </c>
      <c r="B139" s="209"/>
      <c r="C139" s="255"/>
      <c r="D139" s="210"/>
      <c r="E139" s="210"/>
      <c r="F139" s="211"/>
      <c r="G139" s="211"/>
      <c r="H139" s="211"/>
      <c r="I139" s="211"/>
      <c r="J139" s="211"/>
      <c r="K139" s="211"/>
      <c r="L139" s="271"/>
    </row>
    <row r="140" spans="1:12" s="188" customFormat="1" ht="73.5" customHeight="1">
      <c r="A140" s="212" t="s">
        <v>874</v>
      </c>
      <c r="B140" s="209" t="s">
        <v>217</v>
      </c>
      <c r="C140" s="255" t="s">
        <v>729</v>
      </c>
      <c r="D140" s="210">
        <v>244</v>
      </c>
      <c r="E140" s="210">
        <v>226</v>
      </c>
      <c r="F140" s="211">
        <f>SUM(G140+H140)</f>
        <v>0</v>
      </c>
      <c r="G140" s="211">
        <v>0</v>
      </c>
      <c r="H140" s="211">
        <v>0</v>
      </c>
      <c r="I140" s="211">
        <f>SUM(J140+K140)</f>
        <v>531</v>
      </c>
      <c r="J140" s="211">
        <v>531</v>
      </c>
      <c r="K140" s="211">
        <v>0</v>
      </c>
      <c r="L140" s="273" t="s">
        <v>873</v>
      </c>
    </row>
    <row r="141" spans="1:12" s="188" customFormat="1" ht="18" customHeight="1" hidden="1">
      <c r="A141" s="218" t="s">
        <v>250</v>
      </c>
      <c r="B141" s="219" t="s">
        <v>4</v>
      </c>
      <c r="C141" s="219"/>
      <c r="D141" s="219"/>
      <c r="E141" s="219"/>
      <c r="F141" s="217">
        <f>G141+H141</f>
        <v>0</v>
      </c>
      <c r="G141" s="217">
        <f>G142</f>
        <v>0</v>
      </c>
      <c r="H141" s="217">
        <f>H142</f>
        <v>0</v>
      </c>
      <c r="I141" s="217">
        <f>J141+K141</f>
        <v>0</v>
      </c>
      <c r="J141" s="217">
        <f>J142</f>
        <v>0</v>
      </c>
      <c r="K141" s="217">
        <f>K142</f>
        <v>0</v>
      </c>
      <c r="L141" s="284"/>
    </row>
    <row r="142" spans="1:12" s="188" customFormat="1" ht="51" customHeight="1" hidden="1">
      <c r="A142" s="75" t="s">
        <v>740</v>
      </c>
      <c r="B142" s="190" t="s">
        <v>4</v>
      </c>
      <c r="C142" s="253" t="s">
        <v>730</v>
      </c>
      <c r="D142" s="52"/>
      <c r="E142" s="52"/>
      <c r="F142" s="191">
        <f>G142+H142</f>
        <v>0</v>
      </c>
      <c r="G142" s="191">
        <f>G143+G147</f>
        <v>0</v>
      </c>
      <c r="H142" s="191">
        <f>H143+H147</f>
        <v>0</v>
      </c>
      <c r="I142" s="191">
        <f>J142+K142</f>
        <v>0</v>
      </c>
      <c r="J142" s="191">
        <f>J143+J147</f>
        <v>0</v>
      </c>
      <c r="K142" s="191">
        <f>K143+K147</f>
        <v>0</v>
      </c>
      <c r="L142" s="280"/>
    </row>
    <row r="143" spans="1:12" s="188" customFormat="1" ht="12" hidden="1">
      <c r="A143" s="224" t="s">
        <v>739</v>
      </c>
      <c r="B143" s="225" t="s">
        <v>4</v>
      </c>
      <c r="C143" s="254" t="s">
        <v>730</v>
      </c>
      <c r="D143" s="226">
        <v>244</v>
      </c>
      <c r="E143" s="226">
        <v>226</v>
      </c>
      <c r="F143" s="227">
        <f>G143+H143</f>
        <v>0</v>
      </c>
      <c r="G143" s="227">
        <f>SUM(G145+G146)</f>
        <v>0</v>
      </c>
      <c r="H143" s="227">
        <f>SUM(H145+H146)</f>
        <v>0</v>
      </c>
      <c r="I143" s="227">
        <f>J143+K143</f>
        <v>0</v>
      </c>
      <c r="J143" s="227">
        <f>SUM(J145+J146)</f>
        <v>0</v>
      </c>
      <c r="K143" s="227">
        <f>SUM(K145+K146)</f>
        <v>0</v>
      </c>
      <c r="L143" s="278"/>
    </row>
    <row r="144" spans="1:12" s="188" customFormat="1" ht="12" hidden="1">
      <c r="A144" s="208" t="s">
        <v>213</v>
      </c>
      <c r="B144" s="209"/>
      <c r="C144" s="255"/>
      <c r="D144" s="210"/>
      <c r="E144" s="210"/>
      <c r="F144" s="211"/>
      <c r="G144" s="211"/>
      <c r="H144" s="211"/>
      <c r="I144" s="211"/>
      <c r="J144" s="211"/>
      <c r="K144" s="211"/>
      <c r="L144" s="271"/>
    </row>
    <row r="145" spans="1:12" s="188" customFormat="1" ht="78.75" customHeight="1" hidden="1">
      <c r="A145" s="212" t="s">
        <v>741</v>
      </c>
      <c r="B145" s="209" t="s">
        <v>4</v>
      </c>
      <c r="C145" s="255" t="s">
        <v>730</v>
      </c>
      <c r="D145" s="210">
        <v>244</v>
      </c>
      <c r="E145" s="210">
        <v>226</v>
      </c>
      <c r="F145" s="211">
        <f>SUM(G145+H145)</f>
        <v>0</v>
      </c>
      <c r="G145" s="211">
        <v>0</v>
      </c>
      <c r="H145" s="211">
        <v>0</v>
      </c>
      <c r="I145" s="211">
        <f>SUM(J145+K145)</f>
        <v>0</v>
      </c>
      <c r="J145" s="211">
        <v>0</v>
      </c>
      <c r="K145" s="211">
        <v>0</v>
      </c>
      <c r="L145" s="271" t="s">
        <v>876</v>
      </c>
    </row>
    <row r="146" spans="1:12" s="188" customFormat="1" ht="78.75" customHeight="1" hidden="1">
      <c r="A146" s="212" t="s">
        <v>741</v>
      </c>
      <c r="B146" s="209" t="s">
        <v>4</v>
      </c>
      <c r="C146" s="255" t="s">
        <v>730</v>
      </c>
      <c r="D146" s="210">
        <v>244</v>
      </c>
      <c r="E146" s="210">
        <v>226</v>
      </c>
      <c r="F146" s="211">
        <f>SUM(G146+H146)</f>
        <v>0</v>
      </c>
      <c r="G146" s="211">
        <v>0</v>
      </c>
      <c r="H146" s="211">
        <v>0</v>
      </c>
      <c r="I146" s="211">
        <f>SUM(J146+K146)</f>
        <v>0</v>
      </c>
      <c r="J146" s="211">
        <v>0</v>
      </c>
      <c r="K146" s="211">
        <v>0</v>
      </c>
      <c r="L146" s="271" t="s">
        <v>877</v>
      </c>
    </row>
    <row r="147" spans="1:12" s="188" customFormat="1" ht="12" hidden="1">
      <c r="A147" s="224" t="s">
        <v>27</v>
      </c>
      <c r="B147" s="225" t="s">
        <v>4</v>
      </c>
      <c r="C147" s="254" t="s">
        <v>730</v>
      </c>
      <c r="D147" s="226">
        <v>244</v>
      </c>
      <c r="E147" s="226">
        <v>290</v>
      </c>
      <c r="F147" s="227">
        <f>G147+H147</f>
        <v>0</v>
      </c>
      <c r="G147" s="227">
        <f>SUM(G149)</f>
        <v>0</v>
      </c>
      <c r="H147" s="227">
        <f>SUM(H149)</f>
        <v>0</v>
      </c>
      <c r="I147" s="227">
        <f>J147+K147</f>
        <v>0</v>
      </c>
      <c r="J147" s="227">
        <f>SUM(J149)</f>
        <v>0</v>
      </c>
      <c r="K147" s="227">
        <f>SUM(K149)</f>
        <v>0</v>
      </c>
      <c r="L147" s="278"/>
    </row>
    <row r="148" spans="1:12" s="188" customFormat="1" ht="12" hidden="1">
      <c r="A148" s="208" t="s">
        <v>213</v>
      </c>
      <c r="B148" s="209"/>
      <c r="C148" s="255"/>
      <c r="D148" s="210"/>
      <c r="E148" s="210"/>
      <c r="F148" s="211"/>
      <c r="G148" s="211"/>
      <c r="H148" s="211"/>
      <c r="I148" s="211"/>
      <c r="J148" s="211"/>
      <c r="K148" s="211"/>
      <c r="L148" s="271"/>
    </row>
    <row r="149" spans="1:12" s="188" customFormat="1" ht="82.5" customHeight="1" hidden="1">
      <c r="A149" s="212" t="s">
        <v>767</v>
      </c>
      <c r="B149" s="209" t="s">
        <v>4</v>
      </c>
      <c r="C149" s="255" t="s">
        <v>730</v>
      </c>
      <c r="D149" s="210">
        <v>244</v>
      </c>
      <c r="E149" s="210">
        <v>290</v>
      </c>
      <c r="F149" s="211">
        <f>SUM(G149+H149)</f>
        <v>0</v>
      </c>
      <c r="G149" s="211">
        <v>0</v>
      </c>
      <c r="H149" s="211">
        <v>0</v>
      </c>
      <c r="I149" s="211">
        <f>SUM(J149+K149)</f>
        <v>0</v>
      </c>
      <c r="J149" s="211">
        <v>0</v>
      </c>
      <c r="K149" s="211">
        <v>0</v>
      </c>
      <c r="L149" s="271" t="s">
        <v>877</v>
      </c>
    </row>
    <row r="150" spans="1:12" s="188" customFormat="1" ht="19.5" customHeight="1" hidden="1">
      <c r="A150" s="218" t="s">
        <v>65</v>
      </c>
      <c r="B150" s="219" t="s">
        <v>253</v>
      </c>
      <c r="C150" s="219"/>
      <c r="D150" s="219"/>
      <c r="E150" s="219"/>
      <c r="F150" s="217">
        <f>G150+H150</f>
        <v>0</v>
      </c>
      <c r="G150" s="217">
        <f>G151</f>
        <v>0</v>
      </c>
      <c r="H150" s="217">
        <f>H151</f>
        <v>0</v>
      </c>
      <c r="I150" s="217">
        <f>J150+K150</f>
        <v>0</v>
      </c>
      <c r="J150" s="217">
        <f>J151</f>
        <v>0</v>
      </c>
      <c r="K150" s="217">
        <f>K151</f>
        <v>0</v>
      </c>
      <c r="L150" s="284"/>
    </row>
    <row r="151" spans="1:12" s="188" customFormat="1" ht="138.75" customHeight="1" hidden="1">
      <c r="A151" s="270" t="s">
        <v>411</v>
      </c>
      <c r="B151" s="190" t="s">
        <v>253</v>
      </c>
      <c r="C151" s="253" t="s">
        <v>731</v>
      </c>
      <c r="D151" s="52"/>
      <c r="E151" s="52"/>
      <c r="F151" s="191">
        <f>G151+H151</f>
        <v>0</v>
      </c>
      <c r="G151" s="191">
        <f>G152</f>
        <v>0</v>
      </c>
      <c r="H151" s="191">
        <f>H152</f>
        <v>0</v>
      </c>
      <c r="I151" s="191">
        <f>J151+K151</f>
        <v>0</v>
      </c>
      <c r="J151" s="191">
        <f>J152</f>
        <v>0</v>
      </c>
      <c r="K151" s="191">
        <f>K152</f>
        <v>0</v>
      </c>
      <c r="L151" s="280"/>
    </row>
    <row r="152" spans="1:12" s="188" customFormat="1" ht="12" hidden="1">
      <c r="A152" s="224" t="s">
        <v>739</v>
      </c>
      <c r="B152" s="225" t="s">
        <v>253</v>
      </c>
      <c r="C152" s="254" t="s">
        <v>731</v>
      </c>
      <c r="D152" s="226">
        <v>244</v>
      </c>
      <c r="E152" s="226">
        <v>226</v>
      </c>
      <c r="F152" s="227">
        <f>G152+H152</f>
        <v>0</v>
      </c>
      <c r="G152" s="227">
        <f>SUM(G154)</f>
        <v>0</v>
      </c>
      <c r="H152" s="227">
        <f>SUM(H154)</f>
        <v>0</v>
      </c>
      <c r="I152" s="227">
        <f>J152+K152</f>
        <v>0</v>
      </c>
      <c r="J152" s="227">
        <f>SUM(J154)</f>
        <v>0</v>
      </c>
      <c r="K152" s="227">
        <f>SUM(K154)</f>
        <v>0</v>
      </c>
      <c r="L152" s="278"/>
    </row>
    <row r="153" spans="1:12" s="188" customFormat="1" ht="12" hidden="1">
      <c r="A153" s="208" t="s">
        <v>213</v>
      </c>
      <c r="B153" s="209"/>
      <c r="C153" s="255"/>
      <c r="D153" s="210"/>
      <c r="E153" s="210"/>
      <c r="F153" s="211"/>
      <c r="G153" s="211"/>
      <c r="H153" s="211"/>
      <c r="I153" s="211"/>
      <c r="J153" s="211"/>
      <c r="K153" s="211"/>
      <c r="L153" s="271"/>
    </row>
    <row r="154" spans="1:12" s="188" customFormat="1" ht="83.25" customHeight="1" hidden="1">
      <c r="A154" s="212" t="s">
        <v>791</v>
      </c>
      <c r="B154" s="209" t="s">
        <v>253</v>
      </c>
      <c r="C154" s="255" t="s">
        <v>731</v>
      </c>
      <c r="D154" s="210">
        <v>244</v>
      </c>
      <c r="E154" s="210">
        <v>226</v>
      </c>
      <c r="F154" s="211">
        <f>SUM(G154+H154)</f>
        <v>0</v>
      </c>
      <c r="G154" s="211">
        <v>0</v>
      </c>
      <c r="H154" s="211">
        <v>0</v>
      </c>
      <c r="I154" s="211">
        <f>SUM(J154+K154)</f>
        <v>0</v>
      </c>
      <c r="J154" s="211">
        <v>0</v>
      </c>
      <c r="K154" s="211">
        <v>0</v>
      </c>
      <c r="L154" s="271" t="s">
        <v>792</v>
      </c>
    </row>
    <row r="155" spans="1:12" s="188" customFormat="1" ht="18.75" customHeight="1">
      <c r="A155" s="221" t="s">
        <v>447</v>
      </c>
      <c r="B155" s="222"/>
      <c r="C155" s="222"/>
      <c r="D155" s="222"/>
      <c r="E155" s="222"/>
      <c r="F155" s="223">
        <f>SUM(G155+H155)</f>
        <v>47043.08</v>
      </c>
      <c r="G155" s="223">
        <f>G8+G28</f>
        <v>47043.08</v>
      </c>
      <c r="H155" s="223">
        <f>H8+H28</f>
        <v>0</v>
      </c>
      <c r="I155" s="223">
        <f>J155+K155</f>
        <v>37781.17</v>
      </c>
      <c r="J155" s="223">
        <f>J8+J28</f>
        <v>37781.17</v>
      </c>
      <c r="K155" s="223">
        <f>K8+K28</f>
        <v>0</v>
      </c>
      <c r="L155" s="289"/>
    </row>
    <row r="156" spans="1:12" ht="14.25" customHeight="1">
      <c r="A156" s="66"/>
      <c r="B156" s="67"/>
      <c r="C156" s="67"/>
      <c r="D156" s="67"/>
      <c r="E156" s="67"/>
      <c r="F156" s="68"/>
      <c r="G156" s="68"/>
      <c r="H156" s="68"/>
      <c r="I156" s="69"/>
      <c r="J156" s="69"/>
      <c r="K156" s="69"/>
      <c r="L156" s="290"/>
    </row>
    <row r="157" ht="12.75">
      <c r="A157" s="179"/>
    </row>
    <row r="158" spans="1:8" ht="409.5">
      <c r="A158" s="179"/>
      <c r="H158" s="179"/>
    </row>
    <row r="160" spans="1:8" ht="12.75">
      <c r="A160" s="179"/>
      <c r="H160" s="179"/>
    </row>
  </sheetData>
  <sheetProtection/>
  <mergeCells count="18">
    <mergeCell ref="L4:L6"/>
    <mergeCell ref="L42:L43"/>
    <mergeCell ref="F5:H5"/>
    <mergeCell ref="A1:L1"/>
    <mergeCell ref="A4:A7"/>
    <mergeCell ref="B4:B7"/>
    <mergeCell ref="C4:C7"/>
    <mergeCell ref="D4:D7"/>
    <mergeCell ref="A28:E28"/>
    <mergeCell ref="A2:L2"/>
    <mergeCell ref="I5:K5"/>
    <mergeCell ref="F6:F7"/>
    <mergeCell ref="A8:E8"/>
    <mergeCell ref="I6:I7"/>
    <mergeCell ref="E4:E7"/>
    <mergeCell ref="G6:H6"/>
    <mergeCell ref="F4:K4"/>
    <mergeCell ref="J6:K6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4" sqref="A4:C4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33" t="s">
        <v>210</v>
      </c>
      <c r="B1" s="333"/>
      <c r="C1" s="333"/>
    </row>
    <row r="2" spans="1:3" ht="15.75" customHeight="1">
      <c r="A2" s="333" t="s">
        <v>211</v>
      </c>
      <c r="B2" s="334"/>
      <c r="C2" s="333"/>
    </row>
    <row r="3" spans="1:3" ht="20.25" customHeight="1">
      <c r="A3" s="333" t="s">
        <v>212</v>
      </c>
      <c r="B3" s="334"/>
      <c r="C3" s="333"/>
    </row>
    <row r="4" spans="1:3" ht="21.75" customHeight="1">
      <c r="A4" s="333" t="s">
        <v>882</v>
      </c>
      <c r="B4" s="334"/>
      <c r="C4" s="333"/>
    </row>
    <row r="5" spans="1:3" ht="40.5" customHeight="1">
      <c r="A5" s="57"/>
      <c r="B5" s="57"/>
      <c r="C5" s="57"/>
    </row>
    <row r="6" spans="1:3" ht="21.75" customHeight="1">
      <c r="A6" s="58" t="s">
        <v>87</v>
      </c>
      <c r="B6" s="62" t="s">
        <v>104</v>
      </c>
      <c r="C6" s="58" t="s">
        <v>106</v>
      </c>
    </row>
    <row r="7" spans="1:3" ht="21.75" customHeight="1">
      <c r="A7" s="58"/>
      <c r="B7" s="63" t="s">
        <v>105</v>
      </c>
      <c r="C7" s="58"/>
    </row>
    <row r="8" spans="1:3" ht="30">
      <c r="A8" s="14" t="s">
        <v>88</v>
      </c>
      <c r="B8" s="23" t="s">
        <v>318</v>
      </c>
      <c r="C8" s="15" t="s">
        <v>89</v>
      </c>
    </row>
    <row r="9" spans="1:3" ht="15">
      <c r="A9" s="14" t="s">
        <v>90</v>
      </c>
      <c r="B9" s="23" t="s">
        <v>91</v>
      </c>
      <c r="C9" s="15" t="s">
        <v>89</v>
      </c>
    </row>
    <row r="10" spans="1:3" ht="15">
      <c r="A10" s="14" t="s">
        <v>92</v>
      </c>
      <c r="B10" s="23" t="s">
        <v>93</v>
      </c>
      <c r="C10" s="15" t="s">
        <v>89</v>
      </c>
    </row>
    <row r="11" spans="1:3" ht="30">
      <c r="A11" s="14" t="s">
        <v>94</v>
      </c>
      <c r="B11" s="23" t="s">
        <v>95</v>
      </c>
      <c r="C11" s="15" t="s">
        <v>89</v>
      </c>
    </row>
    <row r="12" spans="1:3" ht="15">
      <c r="A12" s="14" t="s">
        <v>96</v>
      </c>
      <c r="B12" s="23" t="s">
        <v>97</v>
      </c>
      <c r="C12" s="15" t="s">
        <v>98</v>
      </c>
    </row>
    <row r="13" spans="1:3" ht="30">
      <c r="A13" s="14" t="s">
        <v>99</v>
      </c>
      <c r="B13" s="23" t="s">
        <v>100</v>
      </c>
      <c r="C13" s="15" t="s">
        <v>101</v>
      </c>
    </row>
    <row r="14" spans="1:3" ht="31.5" customHeight="1">
      <c r="A14" s="14" t="s">
        <v>102</v>
      </c>
      <c r="B14" s="23" t="s">
        <v>103</v>
      </c>
      <c r="C14" s="15" t="s">
        <v>89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287</v>
      </c>
    </row>
    <row r="18" spans="1:3" ht="15">
      <c r="A18" s="13"/>
      <c r="B18" s="59"/>
      <c r="C18" s="13"/>
    </row>
    <row r="19" spans="1:5" ht="15" customHeight="1">
      <c r="A19" s="332"/>
      <c r="B19" s="332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32"/>
      <c r="B21" s="332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F96" sqref="F96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34"/>
      <c r="B1" s="134"/>
      <c r="C1" s="134"/>
      <c r="D1" s="134" t="s">
        <v>215</v>
      </c>
    </row>
    <row r="2" spans="1:4" ht="20.25" customHeight="1">
      <c r="A2" s="296" t="s">
        <v>218</v>
      </c>
      <c r="B2" s="296"/>
      <c r="C2" s="296"/>
      <c r="D2" s="296"/>
    </row>
    <row r="3" spans="1:4" ht="15" customHeight="1">
      <c r="A3" s="296" t="s">
        <v>206</v>
      </c>
      <c r="B3" s="296"/>
      <c r="C3" s="296"/>
      <c r="D3" s="296"/>
    </row>
    <row r="4" spans="1:4" ht="14.25" customHeight="1">
      <c r="A4" s="296" t="s">
        <v>879</v>
      </c>
      <c r="B4" s="296"/>
      <c r="C4" s="296"/>
      <c r="D4" s="296"/>
    </row>
    <row r="5" spans="1:4" ht="14.25" customHeight="1">
      <c r="A5" s="296" t="s">
        <v>219</v>
      </c>
      <c r="B5" s="296"/>
      <c r="C5" s="296"/>
      <c r="D5" s="296"/>
    </row>
    <row r="6" spans="1:4" ht="15">
      <c r="A6" s="297" t="s">
        <v>257</v>
      </c>
      <c r="B6" s="297"/>
      <c r="C6" s="297"/>
      <c r="D6" s="297"/>
    </row>
    <row r="7" spans="1:4" ht="68.25" customHeight="1">
      <c r="A7" s="1" t="s">
        <v>15</v>
      </c>
      <c r="B7" s="1" t="s">
        <v>5</v>
      </c>
      <c r="C7" s="2" t="s">
        <v>150</v>
      </c>
      <c r="D7" s="2" t="s">
        <v>205</v>
      </c>
    </row>
    <row r="8" spans="1:4" ht="18.75" customHeight="1">
      <c r="A8" s="1" t="s">
        <v>450</v>
      </c>
      <c r="B8" s="41" t="s">
        <v>451</v>
      </c>
      <c r="C8" s="2">
        <f>SUM(C9)</f>
        <v>66848.1</v>
      </c>
      <c r="D8" s="2">
        <f>SUM(D9)</f>
        <v>58686.49999999999</v>
      </c>
    </row>
    <row r="9" spans="1:4" ht="12.75">
      <c r="A9" s="81" t="s">
        <v>452</v>
      </c>
      <c r="B9" s="32" t="s">
        <v>220</v>
      </c>
      <c r="C9" s="48">
        <f>SUM(C10+C42+C47+C50)</f>
        <v>66848.1</v>
      </c>
      <c r="D9" s="48">
        <f>SUM(D10+D42+D47+D50)</f>
        <v>58686.49999999999</v>
      </c>
    </row>
    <row r="10" spans="1:4" ht="14.25" customHeight="1">
      <c r="A10" s="81" t="s">
        <v>453</v>
      </c>
      <c r="B10" s="32" t="s">
        <v>7</v>
      </c>
      <c r="C10" s="48">
        <f>C11+C29+C39</f>
        <v>66708.1</v>
      </c>
      <c r="D10" s="48">
        <f>D11+D29+D39</f>
        <v>58686.49999999999</v>
      </c>
    </row>
    <row r="11" spans="1:4" ht="25.5" customHeight="1">
      <c r="A11" s="132" t="s">
        <v>454</v>
      </c>
      <c r="B11" s="65" t="s">
        <v>223</v>
      </c>
      <c r="C11" s="119">
        <f>SUM(C12:C28)</f>
        <v>55570.8</v>
      </c>
      <c r="D11" s="119">
        <f>SUM(D12:D28)</f>
        <v>51881.69999999999</v>
      </c>
    </row>
    <row r="12" spans="1:4" ht="48" customHeight="1">
      <c r="A12" s="238" t="s">
        <v>455</v>
      </c>
      <c r="B12" s="239" t="s">
        <v>415</v>
      </c>
      <c r="C12" s="240">
        <v>38909.6</v>
      </c>
      <c r="D12" s="240">
        <v>37541.1</v>
      </c>
    </row>
    <row r="13" spans="1:4" ht="27" customHeight="1">
      <c r="A13" s="238" t="s">
        <v>514</v>
      </c>
      <c r="B13" s="239" t="s">
        <v>516</v>
      </c>
      <c r="C13" s="240">
        <v>0</v>
      </c>
      <c r="D13" s="240">
        <v>205.8</v>
      </c>
    </row>
    <row r="14" spans="1:4" ht="45.75" customHeight="1">
      <c r="A14" s="238" t="s">
        <v>456</v>
      </c>
      <c r="B14" s="239" t="s">
        <v>416</v>
      </c>
      <c r="C14" s="240">
        <v>0</v>
      </c>
      <c r="D14" s="240">
        <v>45.2</v>
      </c>
    </row>
    <row r="15" spans="1:4" ht="27.75" customHeight="1">
      <c r="A15" s="238" t="s">
        <v>851</v>
      </c>
      <c r="B15" s="239" t="s">
        <v>852</v>
      </c>
      <c r="C15" s="240">
        <v>0</v>
      </c>
      <c r="D15" s="240">
        <v>0</v>
      </c>
    </row>
    <row r="16" spans="1:4" ht="57.75" customHeight="1">
      <c r="A16" s="238" t="s">
        <v>457</v>
      </c>
      <c r="B16" s="239" t="s">
        <v>458</v>
      </c>
      <c r="C16" s="240">
        <v>1</v>
      </c>
      <c r="D16" s="240">
        <v>0</v>
      </c>
    </row>
    <row r="17" spans="1:4" ht="34.5" customHeight="1">
      <c r="A17" s="238" t="s">
        <v>515</v>
      </c>
      <c r="B17" s="239" t="s">
        <v>517</v>
      </c>
      <c r="C17" s="240">
        <v>0</v>
      </c>
      <c r="D17" s="240">
        <v>0.2</v>
      </c>
    </row>
    <row r="18" spans="1:4" ht="59.25" customHeight="1">
      <c r="A18" s="238" t="s">
        <v>459</v>
      </c>
      <c r="B18" s="239" t="s">
        <v>460</v>
      </c>
      <c r="C18" s="240">
        <v>0</v>
      </c>
      <c r="D18" s="240">
        <v>0</v>
      </c>
    </row>
    <row r="19" spans="1:4" ht="36" customHeight="1">
      <c r="A19" s="238" t="s">
        <v>518</v>
      </c>
      <c r="B19" s="239" t="s">
        <v>519</v>
      </c>
      <c r="C19" s="240">
        <v>0</v>
      </c>
      <c r="D19" s="240">
        <v>0</v>
      </c>
    </row>
    <row r="20" spans="1:4" ht="48" customHeight="1">
      <c r="A20" s="238" t="s">
        <v>461</v>
      </c>
      <c r="B20" s="239" t="s">
        <v>417</v>
      </c>
      <c r="C20" s="240">
        <v>16259.2</v>
      </c>
      <c r="D20" s="240">
        <v>14348.3</v>
      </c>
    </row>
    <row r="21" spans="1:4" ht="38.25" customHeight="1">
      <c r="A21" s="238" t="s">
        <v>520</v>
      </c>
      <c r="B21" s="239" t="s">
        <v>418</v>
      </c>
      <c r="C21" s="240">
        <v>0</v>
      </c>
      <c r="D21" s="240">
        <v>257.1</v>
      </c>
    </row>
    <row r="22" spans="1:4" ht="58.5" customHeight="1">
      <c r="A22" s="238" t="s">
        <v>462</v>
      </c>
      <c r="B22" s="239" t="s">
        <v>419</v>
      </c>
      <c r="C22" s="240">
        <v>0</v>
      </c>
      <c r="D22" s="240">
        <v>24</v>
      </c>
    </row>
    <row r="23" spans="1:4" ht="60.75" customHeight="1">
      <c r="A23" s="238" t="s">
        <v>463</v>
      </c>
      <c r="B23" s="239" t="s">
        <v>464</v>
      </c>
      <c r="C23" s="240">
        <v>1</v>
      </c>
      <c r="D23" s="240">
        <v>0</v>
      </c>
    </row>
    <row r="24" spans="1:4" ht="48" customHeight="1">
      <c r="A24" s="238" t="s">
        <v>521</v>
      </c>
      <c r="B24" s="239" t="s">
        <v>522</v>
      </c>
      <c r="C24" s="240">
        <v>0</v>
      </c>
      <c r="D24" s="240">
        <v>0</v>
      </c>
    </row>
    <row r="25" spans="1:4" ht="59.25" customHeight="1">
      <c r="A25" s="238" t="s">
        <v>465</v>
      </c>
      <c r="B25" s="239" t="s">
        <v>466</v>
      </c>
      <c r="C25" s="240">
        <v>0</v>
      </c>
      <c r="D25" s="240">
        <v>0</v>
      </c>
    </row>
    <row r="26" spans="1:4" ht="46.5" customHeight="1">
      <c r="A26" s="238" t="s">
        <v>467</v>
      </c>
      <c r="B26" s="239" t="s">
        <v>853</v>
      </c>
      <c r="C26" s="240">
        <v>400</v>
      </c>
      <c r="D26" s="240">
        <v>-540.3</v>
      </c>
    </row>
    <row r="27" spans="1:4" ht="33.75" customHeight="1">
      <c r="A27" s="238" t="s">
        <v>523</v>
      </c>
      <c r="B27" s="239" t="s">
        <v>854</v>
      </c>
      <c r="C27" s="240">
        <v>0</v>
      </c>
      <c r="D27" s="240">
        <v>0.3</v>
      </c>
    </row>
    <row r="28" spans="1:4" ht="48.75" customHeight="1">
      <c r="A28" s="238" t="s">
        <v>468</v>
      </c>
      <c r="B28" s="239" t="s">
        <v>855</v>
      </c>
      <c r="C28" s="240">
        <v>0</v>
      </c>
      <c r="D28" s="240">
        <v>0</v>
      </c>
    </row>
    <row r="29" spans="1:4" ht="25.5" customHeight="1">
      <c r="A29" s="132" t="s">
        <v>469</v>
      </c>
      <c r="B29" s="65" t="s">
        <v>8</v>
      </c>
      <c r="C29" s="90">
        <f>SUM(C30:C37)</f>
        <v>10420.6</v>
      </c>
      <c r="D29" s="90">
        <f>SUM(D30:D37)</f>
        <v>6170.800000000001</v>
      </c>
    </row>
    <row r="30" spans="1:4" ht="37.5" customHeight="1">
      <c r="A30" s="238" t="s">
        <v>470</v>
      </c>
      <c r="B30" s="239" t="s">
        <v>420</v>
      </c>
      <c r="C30" s="240">
        <v>10419.6</v>
      </c>
      <c r="D30" s="240">
        <v>6089.5</v>
      </c>
    </row>
    <row r="31" spans="1:4" ht="27" customHeight="1">
      <c r="A31" s="238" t="s">
        <v>524</v>
      </c>
      <c r="B31" s="239" t="s">
        <v>421</v>
      </c>
      <c r="C31" s="240">
        <v>0</v>
      </c>
      <c r="D31" s="240">
        <v>33.1</v>
      </c>
    </row>
    <row r="32" spans="1:4" ht="27" customHeight="1">
      <c r="A32" s="238" t="s">
        <v>525</v>
      </c>
      <c r="B32" s="239" t="s">
        <v>438</v>
      </c>
      <c r="C32" s="240">
        <v>0</v>
      </c>
      <c r="D32" s="240">
        <v>0</v>
      </c>
    </row>
    <row r="33" spans="1:4" ht="38.25" customHeight="1">
      <c r="A33" s="238" t="s">
        <v>471</v>
      </c>
      <c r="B33" s="239" t="s">
        <v>422</v>
      </c>
      <c r="C33" s="240">
        <v>0</v>
      </c>
      <c r="D33" s="240">
        <v>41.6</v>
      </c>
    </row>
    <row r="34" spans="1:4" ht="24.75" customHeight="1">
      <c r="A34" s="238" t="s">
        <v>528</v>
      </c>
      <c r="B34" s="239" t="s">
        <v>423</v>
      </c>
      <c r="C34" s="240">
        <v>0</v>
      </c>
      <c r="D34" s="240">
        <v>0</v>
      </c>
    </row>
    <row r="35" spans="1:4" ht="46.5" customHeight="1">
      <c r="A35" s="238" t="s">
        <v>472</v>
      </c>
      <c r="B35" s="239" t="s">
        <v>473</v>
      </c>
      <c r="C35" s="240">
        <v>1</v>
      </c>
      <c r="D35" s="240">
        <v>3.6</v>
      </c>
    </row>
    <row r="36" spans="1:4" ht="38.25" customHeight="1">
      <c r="A36" s="238" t="s">
        <v>529</v>
      </c>
      <c r="B36" s="239" t="s">
        <v>530</v>
      </c>
      <c r="C36" s="240">
        <v>0</v>
      </c>
      <c r="D36" s="240">
        <v>2.6</v>
      </c>
    </row>
    <row r="37" spans="1:4" ht="48.75" customHeight="1">
      <c r="A37" s="238" t="s">
        <v>474</v>
      </c>
      <c r="B37" s="239" t="s">
        <v>475</v>
      </c>
      <c r="C37" s="240">
        <v>0</v>
      </c>
      <c r="D37" s="240">
        <v>0.4</v>
      </c>
    </row>
    <row r="38" spans="1:4" ht="36.75" customHeight="1" hidden="1">
      <c r="A38" s="238" t="s">
        <v>526</v>
      </c>
      <c r="B38" s="239" t="s">
        <v>527</v>
      </c>
      <c r="C38" s="240">
        <v>0</v>
      </c>
      <c r="D38" s="240">
        <v>0</v>
      </c>
    </row>
    <row r="39" spans="1:4" ht="25.5" customHeight="1">
      <c r="A39" s="132" t="s">
        <v>476</v>
      </c>
      <c r="B39" s="65" t="s">
        <v>337</v>
      </c>
      <c r="C39" s="90">
        <f>SUM(C40+C41)</f>
        <v>716.7</v>
      </c>
      <c r="D39" s="90">
        <f>SUM(D40+D41)</f>
        <v>634</v>
      </c>
    </row>
    <row r="40" spans="1:4" ht="46.5" customHeight="1">
      <c r="A40" s="238" t="s">
        <v>477</v>
      </c>
      <c r="B40" s="239" t="s">
        <v>425</v>
      </c>
      <c r="C40" s="241">
        <v>716.7</v>
      </c>
      <c r="D40" s="241">
        <v>632.8</v>
      </c>
    </row>
    <row r="41" spans="1:4" ht="33.75" customHeight="1">
      <c r="A41" s="238" t="s">
        <v>533</v>
      </c>
      <c r="B41" s="239" t="s">
        <v>437</v>
      </c>
      <c r="C41" s="241">
        <v>0</v>
      </c>
      <c r="D41" s="241">
        <v>1.2</v>
      </c>
    </row>
    <row r="42" spans="1:4" ht="15" customHeight="1" hidden="1">
      <c r="A42" s="81" t="s">
        <v>478</v>
      </c>
      <c r="B42" s="32" t="s">
        <v>9</v>
      </c>
      <c r="C42" s="40">
        <f>C43</f>
        <v>0</v>
      </c>
      <c r="D42" s="40">
        <f>D43</f>
        <v>0</v>
      </c>
    </row>
    <row r="43" spans="1:4" ht="15" customHeight="1" hidden="1">
      <c r="A43" s="132" t="s">
        <v>479</v>
      </c>
      <c r="B43" s="65" t="s">
        <v>19</v>
      </c>
      <c r="C43" s="90">
        <f>SUM(C44+C45+C46)</f>
        <v>0</v>
      </c>
      <c r="D43" s="90">
        <f>SUM(D44+D45+D46)</f>
        <v>0</v>
      </c>
    </row>
    <row r="44" spans="1:4" ht="68.25" customHeight="1" hidden="1">
      <c r="A44" s="238" t="s">
        <v>480</v>
      </c>
      <c r="B44" s="239" t="s">
        <v>426</v>
      </c>
      <c r="C44" s="242">
        <v>0</v>
      </c>
      <c r="D44" s="242">
        <v>0</v>
      </c>
    </row>
    <row r="45" spans="1:4" ht="48.75" customHeight="1" hidden="1">
      <c r="A45" s="238" t="s">
        <v>531</v>
      </c>
      <c r="B45" s="239" t="s">
        <v>427</v>
      </c>
      <c r="C45" s="242">
        <v>0</v>
      </c>
      <c r="D45" s="242">
        <v>0</v>
      </c>
    </row>
    <row r="46" spans="1:4" ht="48.75" customHeight="1" hidden="1">
      <c r="A46" s="238" t="s">
        <v>532</v>
      </c>
      <c r="B46" s="239" t="s">
        <v>424</v>
      </c>
      <c r="C46" s="242">
        <v>0</v>
      </c>
      <c r="D46" s="242">
        <v>0</v>
      </c>
    </row>
    <row r="47" spans="1:4" ht="42.75" customHeight="1">
      <c r="A47" s="81" t="s">
        <v>481</v>
      </c>
      <c r="B47" s="32" t="s">
        <v>341</v>
      </c>
      <c r="C47" s="40">
        <f>C48</f>
        <v>0.1</v>
      </c>
      <c r="D47" s="40">
        <f>D48</f>
        <v>0</v>
      </c>
    </row>
    <row r="48" spans="1:4" ht="15" customHeight="1">
      <c r="A48" s="132" t="s">
        <v>482</v>
      </c>
      <c r="B48" s="65" t="s">
        <v>342</v>
      </c>
      <c r="C48" s="90">
        <f>SUM(C49)</f>
        <v>0.1</v>
      </c>
      <c r="D48" s="90">
        <f>SUM(D49)</f>
        <v>0</v>
      </c>
    </row>
    <row r="49" spans="1:4" ht="24.75" customHeight="1">
      <c r="A49" s="243" t="s">
        <v>340</v>
      </c>
      <c r="B49" s="244" t="s">
        <v>483</v>
      </c>
      <c r="C49" s="245">
        <v>0.1</v>
      </c>
      <c r="D49" s="245">
        <v>0</v>
      </c>
    </row>
    <row r="50" spans="1:4" ht="15.75" customHeight="1">
      <c r="A50" s="81" t="s">
        <v>484</v>
      </c>
      <c r="B50" s="32" t="s">
        <v>10</v>
      </c>
      <c r="C50" s="51">
        <f>C51</f>
        <v>139.9</v>
      </c>
      <c r="D50" s="51">
        <f>D51</f>
        <v>0</v>
      </c>
    </row>
    <row r="51" spans="1:4" s="179" customFormat="1" ht="54" customHeight="1">
      <c r="A51" s="132" t="s">
        <v>485</v>
      </c>
      <c r="B51" s="65" t="s">
        <v>11</v>
      </c>
      <c r="C51" s="124">
        <f>SUM(C52)</f>
        <v>139.9</v>
      </c>
      <c r="D51" s="124">
        <f>SUM(D52)</f>
        <v>0</v>
      </c>
    </row>
    <row r="52" spans="1:4" s="179" customFormat="1" ht="70.5" customHeight="1">
      <c r="A52" s="246" t="s">
        <v>486</v>
      </c>
      <c r="B52" s="247" t="s">
        <v>428</v>
      </c>
      <c r="C52" s="248">
        <v>139.9</v>
      </c>
      <c r="D52" s="248">
        <v>0</v>
      </c>
    </row>
    <row r="53" spans="1:4" ht="29.25" customHeight="1">
      <c r="A53" s="1" t="s">
        <v>487</v>
      </c>
      <c r="B53" s="41" t="s">
        <v>488</v>
      </c>
      <c r="C53" s="2">
        <f>SUM(C54)</f>
        <v>6759.5</v>
      </c>
      <c r="D53" s="2">
        <f>SUM(D54)</f>
        <v>5015</v>
      </c>
    </row>
    <row r="54" spans="1:4" ht="12.75">
      <c r="A54" s="81" t="s">
        <v>489</v>
      </c>
      <c r="B54" s="32" t="s">
        <v>220</v>
      </c>
      <c r="C54" s="48">
        <f>SUM(C55)</f>
        <v>6759.5</v>
      </c>
      <c r="D54" s="48">
        <f>SUM(D55)</f>
        <v>5015</v>
      </c>
    </row>
    <row r="55" spans="1:4" ht="15.75" customHeight="1">
      <c r="A55" s="81" t="s">
        <v>490</v>
      </c>
      <c r="B55" s="32" t="s">
        <v>10</v>
      </c>
      <c r="C55" s="51">
        <f>C56</f>
        <v>6759.5</v>
      </c>
      <c r="D55" s="51">
        <f>D56</f>
        <v>5015</v>
      </c>
    </row>
    <row r="56" spans="1:4" s="179" customFormat="1" ht="24.75" customHeight="1">
      <c r="A56" s="132" t="s">
        <v>491</v>
      </c>
      <c r="B56" s="65" t="s">
        <v>20</v>
      </c>
      <c r="C56" s="124">
        <f>SUM(C57)</f>
        <v>6759.5</v>
      </c>
      <c r="D56" s="124">
        <f>SUM(D57)</f>
        <v>5015</v>
      </c>
    </row>
    <row r="57" spans="1:4" s="179" customFormat="1" ht="48.75" customHeight="1">
      <c r="A57" s="238" t="s">
        <v>239</v>
      </c>
      <c r="B57" s="239" t="s">
        <v>242</v>
      </c>
      <c r="C57" s="249">
        <v>6759.5</v>
      </c>
      <c r="D57" s="249">
        <v>5015</v>
      </c>
    </row>
    <row r="58" spans="1:4" ht="29.25" customHeight="1">
      <c r="A58" s="1" t="s">
        <v>688</v>
      </c>
      <c r="B58" s="41" t="s">
        <v>690</v>
      </c>
      <c r="C58" s="2">
        <f>SUM(C59)</f>
        <v>400</v>
      </c>
      <c r="D58" s="2">
        <f>SUM(D59)</f>
        <v>115</v>
      </c>
    </row>
    <row r="59" spans="1:4" ht="12.75">
      <c r="A59" s="81" t="s">
        <v>492</v>
      </c>
      <c r="B59" s="32" t="s">
        <v>220</v>
      </c>
      <c r="C59" s="48">
        <f>SUM(C60)</f>
        <v>400</v>
      </c>
      <c r="D59" s="48">
        <f>SUM(D60)</f>
        <v>115</v>
      </c>
    </row>
    <row r="60" spans="1:4" ht="15.75" customHeight="1">
      <c r="A60" s="81" t="s">
        <v>493</v>
      </c>
      <c r="B60" s="32" t="s">
        <v>10</v>
      </c>
      <c r="C60" s="51">
        <f>C61</f>
        <v>400</v>
      </c>
      <c r="D60" s="51">
        <f>D61</f>
        <v>115</v>
      </c>
    </row>
    <row r="61" spans="1:4" s="179" customFormat="1" ht="24.75" customHeight="1">
      <c r="A61" s="132" t="s">
        <v>494</v>
      </c>
      <c r="B61" s="65" t="s">
        <v>20</v>
      </c>
      <c r="C61" s="124">
        <f>SUM(C62)</f>
        <v>400</v>
      </c>
      <c r="D61" s="124">
        <f>SUM(D62)</f>
        <v>115</v>
      </c>
    </row>
    <row r="62" spans="1:4" s="179" customFormat="1" ht="48.75" customHeight="1">
      <c r="A62" s="238" t="s">
        <v>240</v>
      </c>
      <c r="B62" s="239" t="s">
        <v>242</v>
      </c>
      <c r="C62" s="249">
        <v>400</v>
      </c>
      <c r="D62" s="249">
        <v>115</v>
      </c>
    </row>
    <row r="63" spans="1:4" ht="29.25" customHeight="1">
      <c r="A63" s="1" t="s">
        <v>691</v>
      </c>
      <c r="B63" s="41" t="s">
        <v>692</v>
      </c>
      <c r="C63" s="2">
        <f>SUM(C64)</f>
        <v>700</v>
      </c>
      <c r="D63" s="2">
        <f>SUM(D64)</f>
        <v>690</v>
      </c>
    </row>
    <row r="64" spans="1:4" ht="12.75">
      <c r="A64" s="81" t="s">
        <v>687</v>
      </c>
      <c r="B64" s="32" t="s">
        <v>220</v>
      </c>
      <c r="C64" s="48">
        <f>SUM(C65)</f>
        <v>700</v>
      </c>
      <c r="D64" s="48">
        <f>SUM(D65)</f>
        <v>690</v>
      </c>
    </row>
    <row r="65" spans="1:4" ht="15.75" customHeight="1">
      <c r="A65" s="81" t="s">
        <v>695</v>
      </c>
      <c r="B65" s="32" t="s">
        <v>10</v>
      </c>
      <c r="C65" s="51">
        <f>C66</f>
        <v>700</v>
      </c>
      <c r="D65" s="51">
        <f>D66</f>
        <v>690</v>
      </c>
    </row>
    <row r="66" spans="1:4" s="179" customFormat="1" ht="24.75" customHeight="1">
      <c r="A66" s="132" t="s">
        <v>696</v>
      </c>
      <c r="B66" s="65" t="s">
        <v>20</v>
      </c>
      <c r="C66" s="124">
        <f>SUM(C67)</f>
        <v>700</v>
      </c>
      <c r="D66" s="124">
        <f>SUM(D67)</f>
        <v>690</v>
      </c>
    </row>
    <row r="67" spans="1:4" s="179" customFormat="1" ht="48.75" customHeight="1">
      <c r="A67" s="238" t="s">
        <v>686</v>
      </c>
      <c r="B67" s="239" t="s">
        <v>242</v>
      </c>
      <c r="C67" s="249">
        <v>700</v>
      </c>
      <c r="D67" s="249">
        <v>690</v>
      </c>
    </row>
    <row r="68" spans="1:4" ht="29.25" customHeight="1">
      <c r="A68" s="1" t="s">
        <v>689</v>
      </c>
      <c r="B68" s="41" t="s">
        <v>693</v>
      </c>
      <c r="C68" s="2">
        <f>SUM(C69)</f>
        <v>140</v>
      </c>
      <c r="D68" s="2">
        <f>SUM(D69)</f>
        <v>67.7</v>
      </c>
    </row>
    <row r="69" spans="1:4" ht="12.75">
      <c r="A69" s="81" t="s">
        <v>495</v>
      </c>
      <c r="B69" s="32" t="s">
        <v>220</v>
      </c>
      <c r="C69" s="48">
        <f>SUM(C70)</f>
        <v>140</v>
      </c>
      <c r="D69" s="48">
        <f>SUM(D70)</f>
        <v>67.7</v>
      </c>
    </row>
    <row r="70" spans="1:4" ht="15.75" customHeight="1">
      <c r="A70" s="81" t="s">
        <v>496</v>
      </c>
      <c r="B70" s="32" t="s">
        <v>10</v>
      </c>
      <c r="C70" s="51">
        <f>C71</f>
        <v>140</v>
      </c>
      <c r="D70" s="51">
        <f>D71</f>
        <v>67.7</v>
      </c>
    </row>
    <row r="71" spans="1:4" s="179" customFormat="1" ht="24.75" customHeight="1">
      <c r="A71" s="132" t="s">
        <v>497</v>
      </c>
      <c r="B71" s="65" t="s">
        <v>20</v>
      </c>
      <c r="C71" s="124">
        <f>SUM(C72+C73)</f>
        <v>140</v>
      </c>
      <c r="D71" s="124">
        <f>SUM(D72+D73)</f>
        <v>67.7</v>
      </c>
    </row>
    <row r="72" spans="1:4" s="179" customFormat="1" ht="49.5" customHeight="1">
      <c r="A72" s="238" t="s">
        <v>241</v>
      </c>
      <c r="B72" s="239" t="s">
        <v>242</v>
      </c>
      <c r="C72" s="249">
        <v>130</v>
      </c>
      <c r="D72" s="249">
        <v>56.7</v>
      </c>
    </row>
    <row r="73" spans="1:4" s="179" customFormat="1" ht="48" customHeight="1">
      <c r="A73" s="238" t="s">
        <v>345</v>
      </c>
      <c r="B73" s="239" t="s">
        <v>346</v>
      </c>
      <c r="C73" s="249">
        <v>10</v>
      </c>
      <c r="D73" s="249">
        <v>11</v>
      </c>
    </row>
    <row r="74" spans="1:4" ht="30" customHeight="1">
      <c r="A74" s="1" t="s">
        <v>498</v>
      </c>
      <c r="B74" s="41" t="s">
        <v>694</v>
      </c>
      <c r="C74" s="2">
        <f>SUM(C75)</f>
        <v>3000</v>
      </c>
      <c r="D74" s="2">
        <f>SUM(D75)</f>
        <v>3597.8</v>
      </c>
    </row>
    <row r="75" spans="1:4" ht="12.75">
      <c r="A75" s="81" t="s">
        <v>499</v>
      </c>
      <c r="B75" s="32" t="s">
        <v>220</v>
      </c>
      <c r="C75" s="48">
        <f>SUM(C76)</f>
        <v>3000</v>
      </c>
      <c r="D75" s="48">
        <f>SUM(D76)</f>
        <v>3597.8</v>
      </c>
    </row>
    <row r="76" spans="1:4" ht="26.25" customHeight="1">
      <c r="A76" s="85" t="s">
        <v>500</v>
      </c>
      <c r="B76" s="32" t="s">
        <v>54</v>
      </c>
      <c r="C76" s="51">
        <f>C77</f>
        <v>3000</v>
      </c>
      <c r="D76" s="51">
        <f>D77</f>
        <v>3597.8</v>
      </c>
    </row>
    <row r="77" spans="1:4" s="179" customFormat="1" ht="17.25" customHeight="1">
      <c r="A77" s="89" t="s">
        <v>501</v>
      </c>
      <c r="B77" s="65" t="s">
        <v>502</v>
      </c>
      <c r="C77" s="124">
        <f>SUM(C78)</f>
        <v>3000</v>
      </c>
      <c r="D77" s="124">
        <f>SUM(D78)</f>
        <v>3597.8</v>
      </c>
    </row>
    <row r="78" spans="1:4" s="179" customFormat="1" ht="38.25" customHeight="1">
      <c r="A78" s="250" t="s">
        <v>503</v>
      </c>
      <c r="B78" s="239" t="s">
        <v>504</v>
      </c>
      <c r="C78" s="249">
        <f>SUM(C79)</f>
        <v>3000</v>
      </c>
      <c r="D78" s="249">
        <f>SUM(D79)</f>
        <v>3597.8</v>
      </c>
    </row>
    <row r="79" spans="1:4" s="179" customFormat="1" ht="48.75" customHeight="1">
      <c r="A79" s="250" t="s">
        <v>281</v>
      </c>
      <c r="B79" s="239" t="s">
        <v>280</v>
      </c>
      <c r="C79" s="249">
        <v>3000</v>
      </c>
      <c r="D79" s="249">
        <v>3597.8</v>
      </c>
    </row>
    <row r="80" spans="1:4" ht="57.75" customHeight="1">
      <c r="A80" s="1" t="s">
        <v>505</v>
      </c>
      <c r="B80" s="41" t="s">
        <v>506</v>
      </c>
      <c r="C80" s="2">
        <f>SUM(C81+C88)</f>
        <v>29276.300000000003</v>
      </c>
      <c r="D80" s="2">
        <f>SUM(D81+D88)</f>
        <v>13849.5</v>
      </c>
    </row>
    <row r="81" spans="1:4" ht="12.75">
      <c r="A81" s="81" t="s">
        <v>507</v>
      </c>
      <c r="B81" s="32" t="s">
        <v>220</v>
      </c>
      <c r="C81" s="48">
        <f>SUM(C82+C85)</f>
        <v>68.4</v>
      </c>
      <c r="D81" s="48">
        <f>SUM(D82+D85)</f>
        <v>3.6</v>
      </c>
    </row>
    <row r="82" spans="1:4" ht="15.75" customHeight="1">
      <c r="A82" s="81" t="s">
        <v>857</v>
      </c>
      <c r="B82" s="32" t="s">
        <v>10</v>
      </c>
      <c r="C82" s="51">
        <f>C83</f>
        <v>48.4</v>
      </c>
      <c r="D82" s="51">
        <f>D83</f>
        <v>3.6</v>
      </c>
    </row>
    <row r="83" spans="1:4" s="179" customFormat="1" ht="54" customHeight="1">
      <c r="A83" s="132" t="s">
        <v>858</v>
      </c>
      <c r="B83" s="65" t="s">
        <v>806</v>
      </c>
      <c r="C83" s="124">
        <f>SUM(C84)</f>
        <v>48.4</v>
      </c>
      <c r="D83" s="124">
        <f>SUM(D84)</f>
        <v>3.6</v>
      </c>
    </row>
    <row r="84" spans="1:4" s="179" customFormat="1" ht="60" customHeight="1">
      <c r="A84" s="246" t="s">
        <v>859</v>
      </c>
      <c r="B84" s="247" t="s">
        <v>808</v>
      </c>
      <c r="C84" s="248">
        <v>48.4</v>
      </c>
      <c r="D84" s="248">
        <v>3.6</v>
      </c>
    </row>
    <row r="85" spans="1:4" ht="15.75" customHeight="1">
      <c r="A85" s="81" t="s">
        <v>508</v>
      </c>
      <c r="B85" s="32" t="s">
        <v>10</v>
      </c>
      <c r="C85" s="51">
        <f>C86</f>
        <v>20</v>
      </c>
      <c r="D85" s="51">
        <f>D86</f>
        <v>0</v>
      </c>
    </row>
    <row r="86" spans="1:4" s="179" customFormat="1" ht="16.5" customHeight="1">
      <c r="A86" s="132" t="s">
        <v>509</v>
      </c>
      <c r="B86" s="65" t="s">
        <v>351</v>
      </c>
      <c r="C86" s="90">
        <f>SUM(C87)</f>
        <v>20</v>
      </c>
      <c r="D86" s="90">
        <f>SUM(D87)</f>
        <v>0</v>
      </c>
    </row>
    <row r="87" spans="1:4" s="179" customFormat="1" ht="25.5" customHeight="1">
      <c r="A87" s="243" t="s">
        <v>510</v>
      </c>
      <c r="B87" s="244" t="s">
        <v>534</v>
      </c>
      <c r="C87" s="245">
        <v>20</v>
      </c>
      <c r="D87" s="245">
        <v>0</v>
      </c>
    </row>
    <row r="88" spans="1:4" ht="18" customHeight="1">
      <c r="A88" s="81" t="s">
        <v>511</v>
      </c>
      <c r="B88" s="32" t="s">
        <v>12</v>
      </c>
      <c r="C88" s="40">
        <f>C89</f>
        <v>29207.9</v>
      </c>
      <c r="D88" s="40">
        <f>D89</f>
        <v>13845.9</v>
      </c>
    </row>
    <row r="89" spans="1:4" s="179" customFormat="1" ht="23.25" customHeight="1">
      <c r="A89" s="88" t="s">
        <v>512</v>
      </c>
      <c r="B89" s="37" t="s">
        <v>21</v>
      </c>
      <c r="C89" s="12">
        <f>C90+C92</f>
        <v>29207.9</v>
      </c>
      <c r="D89" s="12">
        <f>D90+D92</f>
        <v>13845.9</v>
      </c>
    </row>
    <row r="90" spans="1:4" s="179" customFormat="1" ht="24.75" customHeight="1">
      <c r="A90" s="132" t="s">
        <v>856</v>
      </c>
      <c r="B90" s="65" t="s">
        <v>810</v>
      </c>
      <c r="C90" s="90">
        <f>SUM(C91)</f>
        <v>14282.5</v>
      </c>
      <c r="D90" s="90">
        <f>SUM(D91)</f>
        <v>3570.6</v>
      </c>
    </row>
    <row r="91" spans="1:4" s="179" customFormat="1" ht="33.75" customHeight="1">
      <c r="A91" s="250" t="s">
        <v>813</v>
      </c>
      <c r="B91" s="239" t="s">
        <v>385</v>
      </c>
      <c r="C91" s="249">
        <v>14282.5</v>
      </c>
      <c r="D91" s="249">
        <v>3570.6</v>
      </c>
    </row>
    <row r="92" spans="1:4" s="179" customFormat="1" ht="25.5" customHeight="1">
      <c r="A92" s="89" t="s">
        <v>513</v>
      </c>
      <c r="B92" s="65" t="s">
        <v>815</v>
      </c>
      <c r="C92" s="90">
        <f>SUM(C93:C96)</f>
        <v>14925.400000000001</v>
      </c>
      <c r="D92" s="90">
        <f>SUM(D93:D96)</f>
        <v>10275.3</v>
      </c>
    </row>
    <row r="93" spans="1:4" s="179" customFormat="1" ht="45.75" customHeight="1">
      <c r="A93" s="250" t="s">
        <v>246</v>
      </c>
      <c r="B93" s="239" t="s">
        <v>386</v>
      </c>
      <c r="C93" s="242">
        <v>3429.8</v>
      </c>
      <c r="D93" s="242">
        <v>2493.2</v>
      </c>
    </row>
    <row r="94" spans="1:4" s="179" customFormat="1" ht="72.75" customHeight="1">
      <c r="A94" s="250" t="s">
        <v>245</v>
      </c>
      <c r="B94" s="239" t="s">
        <v>108</v>
      </c>
      <c r="C94" s="242">
        <v>6.5</v>
      </c>
      <c r="D94" s="242">
        <v>6.5</v>
      </c>
    </row>
    <row r="95" spans="1:4" s="179" customFormat="1" ht="36" customHeight="1">
      <c r="A95" s="250" t="s">
        <v>248</v>
      </c>
      <c r="B95" s="239" t="s">
        <v>388</v>
      </c>
      <c r="C95" s="242">
        <v>8098.6</v>
      </c>
      <c r="D95" s="242">
        <v>5038.3</v>
      </c>
    </row>
    <row r="96" spans="1:4" s="179" customFormat="1" ht="36.75" customHeight="1">
      <c r="A96" s="251" t="s">
        <v>249</v>
      </c>
      <c r="B96" s="239" t="s">
        <v>535</v>
      </c>
      <c r="C96" s="242">
        <v>3390.5</v>
      </c>
      <c r="D96" s="242">
        <v>2737.3</v>
      </c>
    </row>
    <row r="97" spans="1:4" ht="14.25" customHeight="1">
      <c r="A97" s="8"/>
      <c r="B97" s="32" t="s">
        <v>59</v>
      </c>
      <c r="C97" s="40">
        <f>C8+C53+C59+C63+C69+C74+C80</f>
        <v>107123.90000000001</v>
      </c>
      <c r="D97" s="40">
        <f>D8+D53+D59+D63+D69+D74+D80</f>
        <v>82021.49999999999</v>
      </c>
    </row>
    <row r="99" spans="1:4" ht="12.75">
      <c r="A99" s="298"/>
      <c r="B99" s="298"/>
      <c r="C99" s="299"/>
      <c r="D99" s="299"/>
    </row>
    <row r="100" spans="1:4" ht="12.75">
      <c r="A100" s="9"/>
      <c r="B100" s="9"/>
      <c r="C100" s="9"/>
      <c r="D100" s="9"/>
    </row>
    <row r="101" spans="1:4" ht="12.75">
      <c r="A101" s="298"/>
      <c r="B101" s="298"/>
      <c r="C101" s="299"/>
      <c r="D101" s="299"/>
    </row>
  </sheetData>
  <sheetProtection/>
  <mergeCells count="9">
    <mergeCell ref="A2:D2"/>
    <mergeCell ref="A3:D3"/>
    <mergeCell ref="A4:D4"/>
    <mergeCell ref="A99:B99"/>
    <mergeCell ref="C99:D99"/>
    <mergeCell ref="A101:B101"/>
    <mergeCell ref="C101:D101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88">
      <selection activeCell="J21" sqref="J21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44" t="s">
        <v>750</v>
      </c>
      <c r="B1" s="344"/>
      <c r="C1" s="344"/>
      <c r="D1" s="344"/>
      <c r="E1" s="344"/>
      <c r="F1" s="344"/>
      <c r="G1" s="344"/>
      <c r="H1" s="344"/>
      <c r="I1" s="345"/>
      <c r="J1" s="345"/>
      <c r="K1" s="55"/>
      <c r="L1" s="55"/>
    </row>
    <row r="2" spans="1:10" ht="12.75" hidden="1">
      <c r="A2" s="343" t="s">
        <v>84</v>
      </c>
      <c r="B2" s="343"/>
      <c r="C2" s="343"/>
      <c r="D2" s="343"/>
      <c r="E2" s="313"/>
      <c r="F2" s="313"/>
      <c r="G2" s="313"/>
      <c r="H2" s="313"/>
      <c r="I2" s="313"/>
      <c r="J2" s="313"/>
    </row>
    <row r="3" spans="1:10" ht="12.75" hidden="1">
      <c r="A3" s="343" t="s">
        <v>212</v>
      </c>
      <c r="B3" s="343"/>
      <c r="C3" s="343"/>
      <c r="D3" s="343"/>
      <c r="E3" s="313"/>
      <c r="F3" s="313"/>
      <c r="G3" s="313"/>
      <c r="H3" s="313"/>
      <c r="I3" s="313"/>
      <c r="J3" s="313"/>
    </row>
    <row r="4" spans="1:10" ht="12.75" hidden="1">
      <c r="A4" s="343" t="s">
        <v>146</v>
      </c>
      <c r="B4" s="343"/>
      <c r="C4" s="343"/>
      <c r="D4" s="343"/>
      <c r="E4" s="313"/>
      <c r="F4" s="313"/>
      <c r="G4" s="313"/>
      <c r="H4" s="313"/>
      <c r="I4" s="313"/>
      <c r="J4" s="313"/>
    </row>
    <row r="5" spans="1:10" ht="12.75" hidden="1">
      <c r="A5" s="343" t="s">
        <v>85</v>
      </c>
      <c r="B5" s="343"/>
      <c r="C5" s="343"/>
      <c r="D5" s="343"/>
      <c r="E5" s="313"/>
      <c r="F5" s="313"/>
      <c r="G5" s="313"/>
      <c r="H5" s="313"/>
      <c r="I5" s="313"/>
      <c r="J5" s="313"/>
    </row>
    <row r="6" spans="1:10" ht="12.75" hidden="1">
      <c r="A6" s="343" t="s">
        <v>86</v>
      </c>
      <c r="B6" s="343"/>
      <c r="C6" s="343"/>
      <c r="D6" s="343"/>
      <c r="E6" s="313"/>
      <c r="F6" s="313"/>
      <c r="G6" s="313"/>
      <c r="H6" s="313"/>
      <c r="I6" s="313"/>
      <c r="J6" s="313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36" t="s">
        <v>145</v>
      </c>
      <c r="B8" s="336"/>
      <c r="C8" s="336"/>
      <c r="D8" s="337"/>
      <c r="E8" s="337"/>
      <c r="F8" s="337"/>
      <c r="G8" s="337"/>
      <c r="H8" s="337"/>
      <c r="I8" s="313"/>
      <c r="J8" s="313"/>
      <c r="K8" s="55"/>
      <c r="L8" s="55"/>
    </row>
    <row r="9" spans="1:12" ht="12.75" customHeight="1">
      <c r="A9" s="336" t="s">
        <v>212</v>
      </c>
      <c r="B9" s="336"/>
      <c r="C9" s="336"/>
      <c r="D9" s="337"/>
      <c r="E9" s="337"/>
      <c r="F9" s="337"/>
      <c r="G9" s="337"/>
      <c r="H9" s="337"/>
      <c r="I9" s="313"/>
      <c r="J9" s="313"/>
      <c r="K9" s="55"/>
      <c r="L9" s="55"/>
    </row>
    <row r="10" spans="1:12" ht="12.75" customHeight="1">
      <c r="A10" s="336" t="s">
        <v>879</v>
      </c>
      <c r="B10" s="336"/>
      <c r="C10" s="336"/>
      <c r="D10" s="337"/>
      <c r="E10" s="337"/>
      <c r="F10" s="337"/>
      <c r="G10" s="337"/>
      <c r="H10" s="337"/>
      <c r="I10" s="313"/>
      <c r="J10" s="313"/>
      <c r="K10" s="55"/>
      <c r="L10" s="55"/>
    </row>
    <row r="11" spans="1:12" ht="12.75" customHeight="1">
      <c r="A11" s="336" t="s">
        <v>113</v>
      </c>
      <c r="B11" s="336"/>
      <c r="C11" s="336"/>
      <c r="D11" s="337"/>
      <c r="E11" s="337"/>
      <c r="F11" s="337"/>
      <c r="G11" s="337"/>
      <c r="H11" s="337"/>
      <c r="I11" s="313"/>
      <c r="J11" s="313"/>
      <c r="K11" s="55"/>
      <c r="L11" s="55"/>
    </row>
    <row r="12" spans="1:12" ht="15.75" customHeight="1">
      <c r="A12" s="336" t="s">
        <v>212</v>
      </c>
      <c r="B12" s="336"/>
      <c r="C12" s="336"/>
      <c r="D12" s="337"/>
      <c r="E12" s="337"/>
      <c r="F12" s="337"/>
      <c r="G12" s="337"/>
      <c r="H12" s="337"/>
      <c r="I12" s="313"/>
      <c r="J12" s="313"/>
      <c r="K12" s="55"/>
      <c r="L12" s="55"/>
    </row>
    <row r="13" spans="1:12" ht="12.75" customHeight="1">
      <c r="A13" s="336" t="s">
        <v>146</v>
      </c>
      <c r="B13" s="336"/>
      <c r="C13" s="336"/>
      <c r="D13" s="337"/>
      <c r="E13" s="337"/>
      <c r="F13" s="337"/>
      <c r="G13" s="337"/>
      <c r="H13" s="337"/>
      <c r="I13" s="313"/>
      <c r="J13" s="313"/>
      <c r="K13" s="55"/>
      <c r="L13" s="55"/>
    </row>
    <row r="14" spans="1:12" ht="14.25" customHeight="1">
      <c r="A14" s="299"/>
      <c r="B14" s="299"/>
      <c r="C14" s="299"/>
      <c r="D14" s="299"/>
      <c r="E14" s="299"/>
      <c r="F14" s="299"/>
      <c r="G14" s="299"/>
      <c r="H14" s="299"/>
      <c r="I14" s="55"/>
      <c r="J14" s="55"/>
      <c r="K14" s="55"/>
      <c r="L14" s="55"/>
    </row>
    <row r="15" spans="1:10" ht="13.5" customHeight="1">
      <c r="A15" s="335" t="s">
        <v>114</v>
      </c>
      <c r="B15" s="313"/>
      <c r="C15" s="313"/>
      <c r="D15" s="313"/>
      <c r="E15" s="313"/>
      <c r="F15" s="313"/>
      <c r="G15" s="313"/>
      <c r="H15" s="313"/>
      <c r="I15" s="313"/>
      <c r="J15" s="313"/>
    </row>
    <row r="16" spans="1:10" ht="24" customHeight="1">
      <c r="A16" s="339" t="s">
        <v>115</v>
      </c>
      <c r="B16" s="341" t="s">
        <v>258</v>
      </c>
      <c r="C16" s="341" t="s">
        <v>147</v>
      </c>
      <c r="D16" s="341" t="s">
        <v>148</v>
      </c>
      <c r="E16" s="341" t="s">
        <v>149</v>
      </c>
      <c r="F16" s="341" t="s">
        <v>150</v>
      </c>
      <c r="G16" s="341" t="s">
        <v>151</v>
      </c>
      <c r="H16" s="341" t="s">
        <v>152</v>
      </c>
      <c r="I16" s="346" t="s">
        <v>153</v>
      </c>
      <c r="J16" s="346"/>
    </row>
    <row r="17" spans="1:10" ht="63.75" customHeight="1">
      <c r="A17" s="340"/>
      <c r="B17" s="342"/>
      <c r="C17" s="342"/>
      <c r="D17" s="342"/>
      <c r="E17" s="342"/>
      <c r="F17" s="342"/>
      <c r="G17" s="342"/>
      <c r="H17" s="342"/>
      <c r="I17" s="164" t="s">
        <v>154</v>
      </c>
      <c r="J17" s="164" t="s">
        <v>155</v>
      </c>
    </row>
    <row r="18" spans="1:10" ht="13.5" customHeight="1">
      <c r="A18" s="135" t="s">
        <v>116</v>
      </c>
      <c r="B18" s="136" t="s">
        <v>117</v>
      </c>
      <c r="C18" s="137"/>
      <c r="D18" s="135"/>
      <c r="E18" s="138"/>
      <c r="F18" s="139">
        <f>SUM(F19+F23+F25+F31)</f>
        <v>3371.5</v>
      </c>
      <c r="G18" s="139">
        <f>SUM(G19+G23+G25+G31)</f>
        <v>3371.5</v>
      </c>
      <c r="H18" s="139">
        <f>SUM(H19+H23+H25+H31)</f>
        <v>2220.3999999999996</v>
      </c>
      <c r="I18" s="139">
        <f>SUM(H18*100)/F18</f>
        <v>65.85792673884028</v>
      </c>
      <c r="J18" s="139">
        <f>SUM(H18*100)/G18</f>
        <v>65.85792673884028</v>
      </c>
    </row>
    <row r="19" spans="1:10" ht="13.5" customHeight="1">
      <c r="A19" s="37" t="s">
        <v>88</v>
      </c>
      <c r="B19" s="5" t="s">
        <v>390</v>
      </c>
      <c r="C19" s="8" t="s">
        <v>209</v>
      </c>
      <c r="D19" s="141" t="s">
        <v>697</v>
      </c>
      <c r="E19" s="141"/>
      <c r="F19" s="35">
        <f>F20+F21+F22</f>
        <v>1243.7</v>
      </c>
      <c r="G19" s="35">
        <f>G20+G21+G22</f>
        <v>1243.7</v>
      </c>
      <c r="H19" s="35">
        <f>H20+H21+H22</f>
        <v>948.4000000000001</v>
      </c>
      <c r="I19" s="207">
        <f aca="true" t="shared" si="0" ref="I19:I85">SUM(H19*100)/F19</f>
        <v>76.25633191284072</v>
      </c>
      <c r="J19" s="207">
        <f aca="true" t="shared" si="1" ref="J19:J85">SUM(H19*100)/G19</f>
        <v>76.25633191284072</v>
      </c>
    </row>
    <row r="20" spans="1:10" ht="29.25" customHeight="1">
      <c r="A20" s="142" t="s">
        <v>119</v>
      </c>
      <c r="B20" s="33" t="s">
        <v>542</v>
      </c>
      <c r="C20" s="8" t="s">
        <v>209</v>
      </c>
      <c r="D20" s="141" t="s">
        <v>697</v>
      </c>
      <c r="E20" s="141" t="s">
        <v>698</v>
      </c>
      <c r="F20" s="35">
        <f>SUM(отчет!C67)</f>
        <v>942.5</v>
      </c>
      <c r="G20" s="35">
        <f>SUM(F20)</f>
        <v>942.5</v>
      </c>
      <c r="H20" s="35">
        <f>SUM(отчет!D67)</f>
        <v>726.6</v>
      </c>
      <c r="I20" s="207">
        <f t="shared" si="0"/>
        <v>77.09283819628648</v>
      </c>
      <c r="J20" s="207">
        <f t="shared" si="1"/>
        <v>77.09283819628648</v>
      </c>
    </row>
    <row r="21" spans="1:10" ht="43.5" customHeight="1">
      <c r="A21" s="142" t="s">
        <v>126</v>
      </c>
      <c r="B21" s="33" t="s">
        <v>543</v>
      </c>
      <c r="C21" s="8" t="s">
        <v>209</v>
      </c>
      <c r="D21" s="141" t="s">
        <v>697</v>
      </c>
      <c r="E21" s="141" t="s">
        <v>699</v>
      </c>
      <c r="F21" s="35">
        <f>SUM(отчет!C68)</f>
        <v>271.2</v>
      </c>
      <c r="G21" s="35">
        <f>SUM(F21)</f>
        <v>271.2</v>
      </c>
      <c r="H21" s="35">
        <f>SUM(отчет!D68)</f>
        <v>204.3</v>
      </c>
      <c r="I21" s="207">
        <f>SUM(H21*100)/F21</f>
        <v>75.33185840707965</v>
      </c>
      <c r="J21" s="207">
        <f>SUM(H21*100)/G21</f>
        <v>75.33185840707965</v>
      </c>
    </row>
    <row r="22" spans="1:10" ht="25.5" customHeight="1">
      <c r="A22" s="142" t="s">
        <v>127</v>
      </c>
      <c r="B22" s="33" t="s">
        <v>580</v>
      </c>
      <c r="C22" s="8" t="s">
        <v>209</v>
      </c>
      <c r="D22" s="141" t="s">
        <v>697</v>
      </c>
      <c r="E22" s="141" t="s">
        <v>284</v>
      </c>
      <c r="F22" s="35">
        <f>SUM(отчет!C71)</f>
        <v>30</v>
      </c>
      <c r="G22" s="35">
        <f>SUM(F22)</f>
        <v>30</v>
      </c>
      <c r="H22" s="35">
        <f>SUM(отчет!D71)</f>
        <v>17.5</v>
      </c>
      <c r="I22" s="207">
        <f t="shared" si="0"/>
        <v>58.333333333333336</v>
      </c>
      <c r="J22" s="207">
        <f t="shared" si="1"/>
        <v>58.333333333333336</v>
      </c>
    </row>
    <row r="23" spans="1:11" ht="82.5" customHeight="1">
      <c r="A23" s="37" t="s">
        <v>90</v>
      </c>
      <c r="B23" s="64" t="s">
        <v>391</v>
      </c>
      <c r="C23" s="143" t="s">
        <v>282</v>
      </c>
      <c r="D23" s="49" t="s">
        <v>701</v>
      </c>
      <c r="E23" s="49"/>
      <c r="F23" s="46">
        <f>F24</f>
        <v>140.4</v>
      </c>
      <c r="G23" s="46">
        <f>G24</f>
        <v>140.4</v>
      </c>
      <c r="H23" s="46">
        <f>H24</f>
        <v>19.5</v>
      </c>
      <c r="I23" s="207">
        <f t="shared" si="0"/>
        <v>13.888888888888888</v>
      </c>
      <c r="J23" s="207">
        <f t="shared" si="1"/>
        <v>13.888888888888888</v>
      </c>
      <c r="K23" s="94"/>
    </row>
    <row r="24" spans="1:12" ht="54" customHeight="1">
      <c r="A24" s="37" t="s">
        <v>120</v>
      </c>
      <c r="B24" s="37" t="s">
        <v>552</v>
      </c>
      <c r="C24" s="143" t="s">
        <v>282</v>
      </c>
      <c r="D24" s="49" t="s">
        <v>701</v>
      </c>
      <c r="E24" s="49" t="s">
        <v>700</v>
      </c>
      <c r="F24" s="46">
        <f>SUM(отчет!C76)</f>
        <v>140.4</v>
      </c>
      <c r="G24" s="46">
        <f>SUM(F24)</f>
        <v>140.4</v>
      </c>
      <c r="H24" s="46">
        <f>SUM(отчет!D76)</f>
        <v>19.5</v>
      </c>
      <c r="I24" s="207">
        <f t="shared" si="0"/>
        <v>13.888888888888888</v>
      </c>
      <c r="J24" s="207">
        <f t="shared" si="1"/>
        <v>13.888888888888888</v>
      </c>
      <c r="K24" s="94"/>
      <c r="L24" s="163"/>
    </row>
    <row r="25" spans="1:10" ht="27" customHeight="1">
      <c r="A25" s="11" t="s">
        <v>92</v>
      </c>
      <c r="B25" s="64" t="s">
        <v>392</v>
      </c>
      <c r="C25" s="8" t="s">
        <v>282</v>
      </c>
      <c r="D25" s="141" t="s">
        <v>702</v>
      </c>
      <c r="E25" s="141"/>
      <c r="F25" s="35">
        <f>F26+F27+F28+F29+F30</f>
        <v>1915.3999999999999</v>
      </c>
      <c r="G25" s="35">
        <f>G26+G27+G28+G29+G30</f>
        <v>1915.3999999999999</v>
      </c>
      <c r="H25" s="35">
        <f>H26+H27+H28+H29+H30</f>
        <v>1198.4999999999998</v>
      </c>
      <c r="I25" s="207">
        <f t="shared" si="0"/>
        <v>62.571786571995396</v>
      </c>
      <c r="J25" s="207">
        <f t="shared" si="1"/>
        <v>62.571786571995396</v>
      </c>
    </row>
    <row r="26" spans="1:10" ht="30" customHeight="1">
      <c r="A26" s="11" t="s">
        <v>128</v>
      </c>
      <c r="B26" s="33" t="s">
        <v>542</v>
      </c>
      <c r="C26" s="8" t="s">
        <v>282</v>
      </c>
      <c r="D26" s="141" t="s">
        <v>702</v>
      </c>
      <c r="E26" s="141" t="s">
        <v>698</v>
      </c>
      <c r="F26" s="35">
        <f>SUM(отчет!C80)</f>
        <v>1168.7</v>
      </c>
      <c r="G26" s="35">
        <f>SUM(F26)</f>
        <v>1168.7</v>
      </c>
      <c r="H26" s="35">
        <f>SUM(отчет!D80)</f>
        <v>829.3</v>
      </c>
      <c r="I26" s="207">
        <f>SUM(H26*100)/F26</f>
        <v>70.95918541969709</v>
      </c>
      <c r="J26" s="207">
        <f>SUM(H26*100)/G26</f>
        <v>70.95918541969709</v>
      </c>
    </row>
    <row r="27" spans="1:10" ht="41.25" customHeight="1">
      <c r="A27" s="11" t="s">
        <v>129</v>
      </c>
      <c r="B27" s="33" t="s">
        <v>543</v>
      </c>
      <c r="C27" s="8" t="s">
        <v>282</v>
      </c>
      <c r="D27" s="141" t="s">
        <v>702</v>
      </c>
      <c r="E27" s="141" t="s">
        <v>699</v>
      </c>
      <c r="F27" s="35">
        <f>SUM(отчет!C81)</f>
        <v>352.9</v>
      </c>
      <c r="G27" s="35">
        <f>SUM(F27)</f>
        <v>352.9</v>
      </c>
      <c r="H27" s="35">
        <f>SUM(отчет!D81)</f>
        <v>264</v>
      </c>
      <c r="I27" s="207">
        <f t="shared" si="0"/>
        <v>74.80872768489658</v>
      </c>
      <c r="J27" s="207">
        <f t="shared" si="1"/>
        <v>74.80872768489658</v>
      </c>
    </row>
    <row r="28" spans="1:10" ht="27" customHeight="1">
      <c r="A28" s="11" t="s">
        <v>130</v>
      </c>
      <c r="B28" s="33" t="s">
        <v>580</v>
      </c>
      <c r="C28" s="8" t="s">
        <v>282</v>
      </c>
      <c r="D28" s="141" t="s">
        <v>702</v>
      </c>
      <c r="E28" s="141" t="s">
        <v>284</v>
      </c>
      <c r="F28" s="35">
        <f>SUM(отчет!C84)</f>
        <v>391.8</v>
      </c>
      <c r="G28" s="35">
        <f>SUM(F28)</f>
        <v>391.8</v>
      </c>
      <c r="H28" s="35">
        <f>SUM(отчет!D84)</f>
        <v>105.1</v>
      </c>
      <c r="I28" s="207">
        <f t="shared" si="0"/>
        <v>26.824910668708522</v>
      </c>
      <c r="J28" s="207">
        <f t="shared" si="1"/>
        <v>26.824910668708522</v>
      </c>
    </row>
    <row r="29" spans="1:10" ht="24" customHeight="1">
      <c r="A29" s="11" t="s">
        <v>742</v>
      </c>
      <c r="B29" s="37" t="s">
        <v>565</v>
      </c>
      <c r="C29" s="8" t="s">
        <v>282</v>
      </c>
      <c r="D29" s="141" t="s">
        <v>702</v>
      </c>
      <c r="E29" s="141" t="s">
        <v>703</v>
      </c>
      <c r="F29" s="35">
        <f>SUM(отчет!C87)</f>
        <v>1.9</v>
      </c>
      <c r="G29" s="35">
        <f>SUM(F29)</f>
        <v>1.9</v>
      </c>
      <c r="H29" s="35">
        <f>SUM(отчет!D87)</f>
        <v>0.1</v>
      </c>
      <c r="I29" s="207">
        <f t="shared" si="0"/>
        <v>5.2631578947368425</v>
      </c>
      <c r="J29" s="207">
        <f t="shared" si="1"/>
        <v>5.2631578947368425</v>
      </c>
    </row>
    <row r="30" spans="1:10" ht="16.5" customHeight="1">
      <c r="A30" s="11" t="s">
        <v>779</v>
      </c>
      <c r="B30" s="37" t="s">
        <v>648</v>
      </c>
      <c r="C30" s="8" t="s">
        <v>282</v>
      </c>
      <c r="D30" s="141" t="s">
        <v>702</v>
      </c>
      <c r="E30" s="141" t="s">
        <v>733</v>
      </c>
      <c r="F30" s="35">
        <f>SUM(отчет!C88)</f>
        <v>0.1</v>
      </c>
      <c r="G30" s="35">
        <f>SUM(F30)</f>
        <v>0.1</v>
      </c>
      <c r="H30" s="35">
        <f>SUM(отчет!D88)</f>
        <v>0</v>
      </c>
      <c r="I30" s="207">
        <f>SUM(H30*100)/F30</f>
        <v>0</v>
      </c>
      <c r="J30" s="207">
        <f>SUM(H30*100)/G30</f>
        <v>0</v>
      </c>
    </row>
    <row r="31" spans="1:11" ht="42.75" customHeight="1">
      <c r="A31" s="37" t="s">
        <v>94</v>
      </c>
      <c r="B31" s="64" t="s">
        <v>396</v>
      </c>
      <c r="C31" s="143" t="s">
        <v>282</v>
      </c>
      <c r="D31" s="49" t="s">
        <v>704</v>
      </c>
      <c r="E31" s="49"/>
      <c r="F31" s="46">
        <f>F32</f>
        <v>72</v>
      </c>
      <c r="G31" s="46">
        <f>G32</f>
        <v>72</v>
      </c>
      <c r="H31" s="46">
        <f>H32</f>
        <v>54</v>
      </c>
      <c r="I31" s="207">
        <f>SUM(H31*100)/F31</f>
        <v>75</v>
      </c>
      <c r="J31" s="207">
        <f>SUM(H31*100)/G31</f>
        <v>75</v>
      </c>
      <c r="K31" s="94"/>
    </row>
    <row r="32" spans="1:12" ht="18" customHeight="1">
      <c r="A32" s="37" t="s">
        <v>137</v>
      </c>
      <c r="B32" s="37" t="s">
        <v>571</v>
      </c>
      <c r="C32" s="143" t="s">
        <v>282</v>
      </c>
      <c r="D32" s="49" t="s">
        <v>704</v>
      </c>
      <c r="E32" s="49" t="s">
        <v>705</v>
      </c>
      <c r="F32" s="46">
        <f>SUM(отчет!C93)</f>
        <v>72</v>
      </c>
      <c r="G32" s="46">
        <f>SUM(F32)</f>
        <v>72</v>
      </c>
      <c r="H32" s="46">
        <f>SUM(отчет!D93)</f>
        <v>54</v>
      </c>
      <c r="I32" s="207">
        <f>SUM(H32*100)/F32</f>
        <v>75</v>
      </c>
      <c r="J32" s="207">
        <f>SUM(H32*100)/G32</f>
        <v>75</v>
      </c>
      <c r="K32" s="94"/>
      <c r="L32" s="163"/>
    </row>
    <row r="33" spans="1:10" ht="26.25" customHeight="1" hidden="1">
      <c r="A33" s="135" t="s">
        <v>122</v>
      </c>
      <c r="B33" s="136" t="s">
        <v>353</v>
      </c>
      <c r="C33" s="137"/>
      <c r="D33" s="138"/>
      <c r="E33" s="138"/>
      <c r="F33" s="139">
        <f>SUM(F34)</f>
        <v>0</v>
      </c>
      <c r="G33" s="139">
        <f>SUM(G34)</f>
        <v>0</v>
      </c>
      <c r="H33" s="139">
        <f>SUM(H34)</f>
        <v>0</v>
      </c>
      <c r="I33" s="139" t="e">
        <f t="shared" si="0"/>
        <v>#DIV/0!</v>
      </c>
      <c r="J33" s="139" t="e">
        <f t="shared" si="1"/>
        <v>#DIV/0!</v>
      </c>
    </row>
    <row r="34" spans="1:10" ht="16.5" customHeight="1" hidden="1">
      <c r="A34" s="37" t="s">
        <v>88</v>
      </c>
      <c r="B34" s="65" t="s">
        <v>358</v>
      </c>
      <c r="C34" s="8" t="s">
        <v>371</v>
      </c>
      <c r="D34" s="141" t="s">
        <v>372</v>
      </c>
      <c r="E34" s="141"/>
      <c r="F34" s="35">
        <f>F35+F36</f>
        <v>0</v>
      </c>
      <c r="G34" s="35">
        <f>G35+G36</f>
        <v>0</v>
      </c>
      <c r="H34" s="35">
        <f>H35+H36</f>
        <v>0</v>
      </c>
      <c r="I34" s="139" t="e">
        <f t="shared" si="0"/>
        <v>#DIV/0!</v>
      </c>
      <c r="J34" s="139" t="e">
        <f t="shared" si="1"/>
        <v>#DIV/0!</v>
      </c>
    </row>
    <row r="35" spans="1:10" ht="30" customHeight="1" hidden="1">
      <c r="A35" s="37" t="s">
        <v>119</v>
      </c>
      <c r="B35" s="33" t="s">
        <v>368</v>
      </c>
      <c r="C35" s="8" t="s">
        <v>371</v>
      </c>
      <c r="D35" s="141" t="s">
        <v>372</v>
      </c>
      <c r="E35" s="141" t="s">
        <v>370</v>
      </c>
      <c r="F35" s="35">
        <v>0</v>
      </c>
      <c r="G35" s="35">
        <v>0</v>
      </c>
      <c r="H35" s="35">
        <v>0</v>
      </c>
      <c r="I35" s="139" t="e">
        <f t="shared" si="0"/>
        <v>#DIV/0!</v>
      </c>
      <c r="J35" s="139" t="e">
        <f t="shared" si="1"/>
        <v>#DIV/0!</v>
      </c>
    </row>
    <row r="36" spans="1:10" ht="29.25" customHeight="1" hidden="1">
      <c r="A36" s="142" t="s">
        <v>126</v>
      </c>
      <c r="B36" s="33" t="s">
        <v>360</v>
      </c>
      <c r="C36" s="8" t="s">
        <v>371</v>
      </c>
      <c r="D36" s="141" t="s">
        <v>372</v>
      </c>
      <c r="E36" s="141" t="s">
        <v>332</v>
      </c>
      <c r="F36" s="35">
        <v>0</v>
      </c>
      <c r="G36" s="35">
        <v>0</v>
      </c>
      <c r="H36" s="35">
        <v>0</v>
      </c>
      <c r="I36" s="139" t="e">
        <f t="shared" si="0"/>
        <v>#DIV/0!</v>
      </c>
      <c r="J36" s="139" t="e">
        <f t="shared" si="1"/>
        <v>#DIV/0!</v>
      </c>
    </row>
    <row r="37" spans="1:10" ht="14.25" customHeight="1">
      <c r="A37" s="135" t="s">
        <v>122</v>
      </c>
      <c r="B37" s="144" t="s">
        <v>125</v>
      </c>
      <c r="C37" s="145"/>
      <c r="D37" s="146"/>
      <c r="E37" s="146"/>
      <c r="F37" s="147">
        <f>SUM(F38+F42+F48+F50+F54+F56+F58+F60+F62+F64+F66+F68+F71+F73+F75+F77+F79+F81+F83+F85+F87+F89+F91+F93+F95+F97)</f>
        <v>117215.5</v>
      </c>
      <c r="G37" s="147">
        <f>SUM(G38+G42+G48+G50+G54+G56+G58+G60+G62+G64+G66+G68+G71+G73+G75+G77+G79+G81+G83+G85+G87+G89+G91+G93+G95+G97)</f>
        <v>117215.5</v>
      </c>
      <c r="H37" s="147">
        <f>SUM(H38+H42+H48+H50+H54+H56+H58+H60+H62+H64+H66+H68+H71+H73+H75+H77+H79+H81+H83+H85+H87+H89+H91+H93+H95+H97)</f>
        <v>59827.899999999994</v>
      </c>
      <c r="I37" s="139">
        <f t="shared" si="0"/>
        <v>51.04094594998101</v>
      </c>
      <c r="J37" s="139">
        <f t="shared" si="1"/>
        <v>51.04094594998101</v>
      </c>
    </row>
    <row r="38" spans="1:11" ht="42" customHeight="1">
      <c r="A38" s="37" t="s">
        <v>88</v>
      </c>
      <c r="B38" s="34" t="s">
        <v>393</v>
      </c>
      <c r="C38" s="143" t="s">
        <v>81</v>
      </c>
      <c r="D38" s="49" t="s">
        <v>706</v>
      </c>
      <c r="E38" s="49"/>
      <c r="F38" s="46">
        <f>F39+F40+F41</f>
        <v>1233.1000000000001</v>
      </c>
      <c r="G38" s="46">
        <f>G39+G40+G41</f>
        <v>1233.1000000000001</v>
      </c>
      <c r="H38" s="46">
        <f>H39+H40+H41</f>
        <v>868</v>
      </c>
      <c r="I38" s="46">
        <f t="shared" si="0"/>
        <v>70.39169572621847</v>
      </c>
      <c r="J38" s="46">
        <f t="shared" si="1"/>
        <v>70.39169572621847</v>
      </c>
      <c r="K38" s="94"/>
    </row>
    <row r="39" spans="1:11" ht="28.5" customHeight="1">
      <c r="A39" s="37" t="s">
        <v>119</v>
      </c>
      <c r="B39" s="33" t="s">
        <v>542</v>
      </c>
      <c r="C39" s="143" t="s">
        <v>81</v>
      </c>
      <c r="D39" s="49" t="s">
        <v>706</v>
      </c>
      <c r="E39" s="49" t="s">
        <v>698</v>
      </c>
      <c r="F39" s="46">
        <f>SUM(отчет!C110)</f>
        <v>942.5</v>
      </c>
      <c r="G39" s="46">
        <f>SUM(F39)</f>
        <v>942.5</v>
      </c>
      <c r="H39" s="46">
        <f>SUM(отчет!D110)</f>
        <v>661.1</v>
      </c>
      <c r="I39" s="46">
        <f t="shared" si="0"/>
        <v>70.14323607427056</v>
      </c>
      <c r="J39" s="46">
        <f t="shared" si="1"/>
        <v>70.14323607427056</v>
      </c>
      <c r="K39" s="94"/>
    </row>
    <row r="40" spans="1:11" ht="40.5" customHeight="1">
      <c r="A40" s="37" t="s">
        <v>126</v>
      </c>
      <c r="B40" s="33" t="s">
        <v>543</v>
      </c>
      <c r="C40" s="143" t="s">
        <v>81</v>
      </c>
      <c r="D40" s="49" t="s">
        <v>706</v>
      </c>
      <c r="E40" s="49" t="s">
        <v>699</v>
      </c>
      <c r="F40" s="46">
        <f>SUM(отчет!C111)</f>
        <v>271.2</v>
      </c>
      <c r="G40" s="46">
        <f>SUM(F40)</f>
        <v>271.2</v>
      </c>
      <c r="H40" s="46">
        <f>SUM(отчет!D111)</f>
        <v>192</v>
      </c>
      <c r="I40" s="46">
        <f>SUM(H40*100)/F40</f>
        <v>70.79646017699115</v>
      </c>
      <c r="J40" s="46">
        <f>SUM(H40*100)/G40</f>
        <v>70.79646017699115</v>
      </c>
      <c r="K40" s="94"/>
    </row>
    <row r="41" spans="1:11" ht="27.75" customHeight="1">
      <c r="A41" s="37" t="s">
        <v>127</v>
      </c>
      <c r="B41" s="33" t="s">
        <v>580</v>
      </c>
      <c r="C41" s="143" t="s">
        <v>81</v>
      </c>
      <c r="D41" s="49" t="s">
        <v>706</v>
      </c>
      <c r="E41" s="49" t="s">
        <v>284</v>
      </c>
      <c r="F41" s="46">
        <f>SUM(отчет!C114)</f>
        <v>19.4</v>
      </c>
      <c r="G41" s="46">
        <f>SUM(F41)</f>
        <v>19.4</v>
      </c>
      <c r="H41" s="46">
        <f>SUM(отчет!D114)</f>
        <v>14.9</v>
      </c>
      <c r="I41" s="46">
        <f t="shared" si="0"/>
        <v>76.80412371134021</v>
      </c>
      <c r="J41" s="46">
        <f t="shared" si="1"/>
        <v>76.80412371134021</v>
      </c>
      <c r="K41" s="94"/>
    </row>
    <row r="42" spans="1:11" ht="41.25" customHeight="1">
      <c r="A42" s="37" t="s">
        <v>90</v>
      </c>
      <c r="B42" s="64" t="s">
        <v>394</v>
      </c>
      <c r="C42" s="143" t="s">
        <v>81</v>
      </c>
      <c r="D42" s="49" t="s">
        <v>707</v>
      </c>
      <c r="E42" s="49"/>
      <c r="F42" s="46">
        <f>F43+F44+F45+F46+F47</f>
        <v>12387</v>
      </c>
      <c r="G42" s="46">
        <f>G43+G44+G45+G46+G47</f>
        <v>12387</v>
      </c>
      <c r="H42" s="46">
        <f>H43+H44+H45+H46+H47</f>
        <v>8808.9</v>
      </c>
      <c r="I42" s="46">
        <f t="shared" si="0"/>
        <v>71.11407120368128</v>
      </c>
      <c r="J42" s="46">
        <f t="shared" si="1"/>
        <v>71.11407120368128</v>
      </c>
      <c r="K42" s="94"/>
    </row>
    <row r="43" spans="1:11" ht="30" customHeight="1">
      <c r="A43" s="37" t="s">
        <v>120</v>
      </c>
      <c r="B43" s="33" t="s">
        <v>542</v>
      </c>
      <c r="C43" s="143" t="s">
        <v>81</v>
      </c>
      <c r="D43" s="49" t="s">
        <v>707</v>
      </c>
      <c r="E43" s="49" t="s">
        <v>698</v>
      </c>
      <c r="F43" s="46">
        <f>SUM(отчет!C118)</f>
        <v>7464.6</v>
      </c>
      <c r="G43" s="46">
        <f>SUM(F43)</f>
        <v>7464.6</v>
      </c>
      <c r="H43" s="46">
        <f>SUM(отчет!D118)</f>
        <v>5573.9</v>
      </c>
      <c r="I43" s="46">
        <f t="shared" si="0"/>
        <v>74.67111432628674</v>
      </c>
      <c r="J43" s="46">
        <f t="shared" si="1"/>
        <v>74.67111432628674</v>
      </c>
      <c r="K43" s="94"/>
    </row>
    <row r="44" spans="1:11" ht="41.25" customHeight="1">
      <c r="A44" s="37" t="s">
        <v>121</v>
      </c>
      <c r="B44" s="33" t="s">
        <v>543</v>
      </c>
      <c r="C44" s="143" t="s">
        <v>81</v>
      </c>
      <c r="D44" s="49" t="s">
        <v>707</v>
      </c>
      <c r="E44" s="49" t="s">
        <v>699</v>
      </c>
      <c r="F44" s="46">
        <f>SUM(отчет!C119)</f>
        <v>2252.2</v>
      </c>
      <c r="G44" s="46">
        <f>SUM(F44)</f>
        <v>2252.2</v>
      </c>
      <c r="H44" s="46">
        <f>SUM(отчет!D119)</f>
        <v>1690.9</v>
      </c>
      <c r="I44" s="46">
        <f t="shared" si="0"/>
        <v>75.07770180268183</v>
      </c>
      <c r="J44" s="46">
        <f t="shared" si="1"/>
        <v>75.07770180268183</v>
      </c>
      <c r="K44" s="94"/>
    </row>
    <row r="45" spans="1:11" ht="27.75" customHeight="1">
      <c r="A45" s="37" t="s">
        <v>136</v>
      </c>
      <c r="B45" s="33" t="s">
        <v>580</v>
      </c>
      <c r="C45" s="143" t="s">
        <v>81</v>
      </c>
      <c r="D45" s="49" t="s">
        <v>707</v>
      </c>
      <c r="E45" s="49" t="s">
        <v>284</v>
      </c>
      <c r="F45" s="46">
        <f>SUM(отчет!C122)</f>
        <v>2659.9</v>
      </c>
      <c r="G45" s="46">
        <f>SUM(F45)</f>
        <v>2659.9</v>
      </c>
      <c r="H45" s="46">
        <f>SUM(отчет!D122)</f>
        <v>1544.1</v>
      </c>
      <c r="I45" s="46">
        <f>SUM(H45*100)/F45</f>
        <v>58.05105455092296</v>
      </c>
      <c r="J45" s="46">
        <f>SUM(H45*100)/G45</f>
        <v>58.05105455092296</v>
      </c>
      <c r="K45" s="94"/>
    </row>
    <row r="46" spans="1:11" ht="24.75" customHeight="1">
      <c r="A46" s="37" t="s">
        <v>449</v>
      </c>
      <c r="B46" s="37" t="s">
        <v>565</v>
      </c>
      <c r="C46" s="143" t="s">
        <v>81</v>
      </c>
      <c r="D46" s="49" t="s">
        <v>707</v>
      </c>
      <c r="E46" s="49" t="s">
        <v>703</v>
      </c>
      <c r="F46" s="46">
        <f>SUM(отчет!C125)</f>
        <v>10.2</v>
      </c>
      <c r="G46" s="46">
        <f>SUM(F46)</f>
        <v>10.2</v>
      </c>
      <c r="H46" s="46">
        <f>SUM(отчет!D125)</f>
        <v>0</v>
      </c>
      <c r="I46" s="46">
        <f t="shared" si="0"/>
        <v>0</v>
      </c>
      <c r="J46" s="46">
        <f t="shared" si="1"/>
        <v>0</v>
      </c>
      <c r="K46" s="94"/>
    </row>
    <row r="47" spans="1:11" ht="19.5" customHeight="1">
      <c r="A47" s="37" t="s">
        <v>780</v>
      </c>
      <c r="B47" s="37" t="s">
        <v>648</v>
      </c>
      <c r="C47" s="143" t="s">
        <v>81</v>
      </c>
      <c r="D47" s="49" t="s">
        <v>707</v>
      </c>
      <c r="E47" s="49" t="s">
        <v>733</v>
      </c>
      <c r="F47" s="46">
        <f>SUM(отчет!C126)</f>
        <v>0.1</v>
      </c>
      <c r="G47" s="46">
        <f>SUM(F47)</f>
        <v>0.1</v>
      </c>
      <c r="H47" s="46">
        <f>SUM(отчет!D126)</f>
        <v>0</v>
      </c>
      <c r="I47" s="46">
        <f>SUM(H47*100)/F47</f>
        <v>0</v>
      </c>
      <c r="J47" s="46">
        <f>SUM(H47*100)/G47</f>
        <v>0</v>
      </c>
      <c r="K47" s="94"/>
    </row>
    <row r="48" spans="1:11" ht="57" customHeight="1">
      <c r="A48" s="37" t="s">
        <v>92</v>
      </c>
      <c r="B48" s="64" t="s">
        <v>592</v>
      </c>
      <c r="C48" s="143" t="s">
        <v>81</v>
      </c>
      <c r="D48" s="49" t="s">
        <v>708</v>
      </c>
      <c r="E48" s="49"/>
      <c r="F48" s="46">
        <f>F49</f>
        <v>6.5</v>
      </c>
      <c r="G48" s="46">
        <f>G49</f>
        <v>6.5</v>
      </c>
      <c r="H48" s="46">
        <f>H49</f>
        <v>6.5</v>
      </c>
      <c r="I48" s="46">
        <f t="shared" si="0"/>
        <v>100</v>
      </c>
      <c r="J48" s="46">
        <f t="shared" si="1"/>
        <v>100</v>
      </c>
      <c r="K48" s="94"/>
    </row>
    <row r="49" spans="1:11" ht="27.75" customHeight="1">
      <c r="A49" s="37" t="s">
        <v>128</v>
      </c>
      <c r="B49" s="33" t="s">
        <v>580</v>
      </c>
      <c r="C49" s="143" t="s">
        <v>81</v>
      </c>
      <c r="D49" s="49" t="s">
        <v>708</v>
      </c>
      <c r="E49" s="49" t="s">
        <v>284</v>
      </c>
      <c r="F49" s="46">
        <f>SUM(отчет!C130)</f>
        <v>6.5</v>
      </c>
      <c r="G49" s="46">
        <f>SUM(F49)</f>
        <v>6.5</v>
      </c>
      <c r="H49" s="46">
        <f>SUM(отчет!D130)</f>
        <v>6.5</v>
      </c>
      <c r="I49" s="46">
        <f t="shared" si="0"/>
        <v>100</v>
      </c>
      <c r="J49" s="46">
        <f t="shared" si="1"/>
        <v>100</v>
      </c>
      <c r="K49" s="94"/>
    </row>
    <row r="50" spans="1:10" s="80" customFormat="1" ht="54">
      <c r="A50" s="37" t="s">
        <v>94</v>
      </c>
      <c r="B50" s="64" t="s">
        <v>605</v>
      </c>
      <c r="C50" s="143" t="s">
        <v>81</v>
      </c>
      <c r="D50" s="49" t="s">
        <v>709</v>
      </c>
      <c r="E50" s="49"/>
      <c r="F50" s="46">
        <f>F51+F52+F53</f>
        <v>3429.7999999999997</v>
      </c>
      <c r="G50" s="46">
        <f>G51+G52+G53</f>
        <v>3429.7999999999997</v>
      </c>
      <c r="H50" s="46">
        <f>H51+H52+H53</f>
        <v>2444.1</v>
      </c>
      <c r="I50" s="46">
        <f>SUM(H50*100)/F50</f>
        <v>71.2607149104904</v>
      </c>
      <c r="J50" s="46">
        <f>SUM(H50*100)/G50</f>
        <v>71.2607149104904</v>
      </c>
    </row>
    <row r="51" spans="1:10" s="80" customFormat="1" ht="27.75" customHeight="1">
      <c r="A51" s="37" t="s">
        <v>137</v>
      </c>
      <c r="B51" s="33" t="s">
        <v>542</v>
      </c>
      <c r="C51" s="143" t="s">
        <v>81</v>
      </c>
      <c r="D51" s="49" t="s">
        <v>709</v>
      </c>
      <c r="E51" s="49" t="s">
        <v>698</v>
      </c>
      <c r="F51" s="46">
        <f>SUM(отчет!C134)</f>
        <v>2450.5</v>
      </c>
      <c r="G51" s="46">
        <f>SUM(F51)</f>
        <v>2450.5</v>
      </c>
      <c r="H51" s="46">
        <f>SUM(отчет!D134)</f>
        <v>1809.3</v>
      </c>
      <c r="I51" s="46">
        <f>SUM(H51*100)/F51</f>
        <v>73.83391144664354</v>
      </c>
      <c r="J51" s="46">
        <f>SUM(H51*100)/G51</f>
        <v>73.83391144664354</v>
      </c>
    </row>
    <row r="52" spans="1:10" s="80" customFormat="1" ht="42.75" customHeight="1">
      <c r="A52" s="37" t="s">
        <v>743</v>
      </c>
      <c r="B52" s="33" t="s">
        <v>543</v>
      </c>
      <c r="C52" s="143" t="s">
        <v>81</v>
      </c>
      <c r="D52" s="49" t="s">
        <v>709</v>
      </c>
      <c r="E52" s="49" t="s">
        <v>699</v>
      </c>
      <c r="F52" s="46">
        <f>SUM(отчет!C135)</f>
        <v>740.1</v>
      </c>
      <c r="G52" s="46">
        <f>SUM(F52)</f>
        <v>740.1</v>
      </c>
      <c r="H52" s="46">
        <f>SUM(отчет!D135)</f>
        <v>538.2</v>
      </c>
      <c r="I52" s="46">
        <f>SUM(H52*100)/F52</f>
        <v>72.71990271584922</v>
      </c>
      <c r="J52" s="46">
        <f>SUM(H52*100)/G52</f>
        <v>72.71990271584922</v>
      </c>
    </row>
    <row r="53" spans="1:10" s="80" customFormat="1" ht="27.75" customHeight="1">
      <c r="A53" s="37" t="s">
        <v>744</v>
      </c>
      <c r="B53" s="33" t="s">
        <v>580</v>
      </c>
      <c r="C53" s="143" t="s">
        <v>81</v>
      </c>
      <c r="D53" s="49" t="s">
        <v>709</v>
      </c>
      <c r="E53" s="49" t="s">
        <v>284</v>
      </c>
      <c r="F53" s="46">
        <f>SUM(отчет!C138)</f>
        <v>239.2</v>
      </c>
      <c r="G53" s="46">
        <f>SUM(F53)</f>
        <v>239.2</v>
      </c>
      <c r="H53" s="46">
        <f>SUM(отчет!D138)</f>
        <v>96.6</v>
      </c>
      <c r="I53" s="46">
        <f>SUM(H53*100)/F53</f>
        <v>40.38461538461539</v>
      </c>
      <c r="J53" s="46">
        <f>SUM(H53*100)/G53</f>
        <v>40.38461538461539</v>
      </c>
    </row>
    <row r="54" spans="1:11" ht="27.75" customHeight="1">
      <c r="A54" s="37" t="s">
        <v>96</v>
      </c>
      <c r="B54" s="47" t="s">
        <v>395</v>
      </c>
      <c r="C54" s="143" t="s">
        <v>373</v>
      </c>
      <c r="D54" s="49" t="s">
        <v>710</v>
      </c>
      <c r="E54" s="49"/>
      <c r="F54" s="46">
        <f>F55</f>
        <v>100</v>
      </c>
      <c r="G54" s="46">
        <f>G55</f>
        <v>100</v>
      </c>
      <c r="H54" s="46">
        <f>H55</f>
        <v>0</v>
      </c>
      <c r="I54" s="46">
        <f t="shared" si="0"/>
        <v>0</v>
      </c>
      <c r="J54" s="46">
        <f t="shared" si="1"/>
        <v>0</v>
      </c>
      <c r="K54" s="94"/>
    </row>
    <row r="55" spans="1:11" ht="17.25" customHeight="1">
      <c r="A55" s="37" t="s">
        <v>156</v>
      </c>
      <c r="B55" s="33" t="s">
        <v>363</v>
      </c>
      <c r="C55" s="143" t="s">
        <v>373</v>
      </c>
      <c r="D55" s="49" t="s">
        <v>710</v>
      </c>
      <c r="E55" s="49" t="s">
        <v>374</v>
      </c>
      <c r="F55" s="46">
        <f>SUM(отчет!C142)</f>
        <v>100</v>
      </c>
      <c r="G55" s="46">
        <f>SUM(F55)</f>
        <v>100</v>
      </c>
      <c r="H55" s="46">
        <f>SUM(отчет!D142)</f>
        <v>0</v>
      </c>
      <c r="I55" s="46">
        <f t="shared" si="0"/>
        <v>0</v>
      </c>
      <c r="J55" s="46">
        <f t="shared" si="1"/>
        <v>0</v>
      </c>
      <c r="K55" s="94"/>
    </row>
    <row r="56" spans="1:10" ht="42.75" customHeight="1">
      <c r="A56" s="148" t="s">
        <v>99</v>
      </c>
      <c r="B56" s="47" t="s">
        <v>62</v>
      </c>
      <c r="C56" s="143" t="s">
        <v>58</v>
      </c>
      <c r="D56" s="49" t="s">
        <v>711</v>
      </c>
      <c r="E56" s="49"/>
      <c r="F56" s="46">
        <f>F57</f>
        <v>40</v>
      </c>
      <c r="G56" s="46">
        <f>G57</f>
        <v>40</v>
      </c>
      <c r="H56" s="46">
        <f>H57</f>
        <v>0</v>
      </c>
      <c r="I56" s="46">
        <f t="shared" si="0"/>
        <v>0</v>
      </c>
      <c r="J56" s="46">
        <f t="shared" si="1"/>
        <v>0</v>
      </c>
    </row>
    <row r="57" spans="1:10" ht="28.5" customHeight="1">
      <c r="A57" s="148" t="s">
        <v>157</v>
      </c>
      <c r="B57" s="33" t="s">
        <v>580</v>
      </c>
      <c r="C57" s="143" t="s">
        <v>58</v>
      </c>
      <c r="D57" s="49" t="s">
        <v>711</v>
      </c>
      <c r="E57" s="49" t="s">
        <v>284</v>
      </c>
      <c r="F57" s="46">
        <f>SUM(отчет!C147)</f>
        <v>40</v>
      </c>
      <c r="G57" s="46">
        <f>SUM(F57)</f>
        <v>40</v>
      </c>
      <c r="H57" s="46">
        <f>SUM(отчет!D147)</f>
        <v>0</v>
      </c>
      <c r="I57" s="46">
        <f t="shared" si="0"/>
        <v>0</v>
      </c>
      <c r="J57" s="46">
        <f t="shared" si="1"/>
        <v>0</v>
      </c>
    </row>
    <row r="58" spans="1:10" ht="97.5" customHeight="1">
      <c r="A58" s="112" t="s">
        <v>102</v>
      </c>
      <c r="B58" s="64" t="s">
        <v>402</v>
      </c>
      <c r="C58" s="8" t="s">
        <v>132</v>
      </c>
      <c r="D58" s="141" t="s">
        <v>717</v>
      </c>
      <c r="E58" s="141"/>
      <c r="F58" s="35">
        <f>F59</f>
        <v>210</v>
      </c>
      <c r="G58" s="35">
        <f>G59</f>
        <v>210</v>
      </c>
      <c r="H58" s="35">
        <f>H59</f>
        <v>0</v>
      </c>
      <c r="I58" s="46">
        <f t="shared" si="0"/>
        <v>0</v>
      </c>
      <c r="J58" s="46">
        <f t="shared" si="1"/>
        <v>0</v>
      </c>
    </row>
    <row r="59" spans="1:10" ht="24.75" customHeight="1">
      <c r="A59" s="112" t="s">
        <v>158</v>
      </c>
      <c r="B59" s="33" t="s">
        <v>580</v>
      </c>
      <c r="C59" s="8" t="s">
        <v>132</v>
      </c>
      <c r="D59" s="141" t="s">
        <v>717</v>
      </c>
      <c r="E59" s="141" t="s">
        <v>284</v>
      </c>
      <c r="F59" s="35">
        <f>SUM(отчет!C157)</f>
        <v>210</v>
      </c>
      <c r="G59" s="35">
        <f>SUM(F59)</f>
        <v>210</v>
      </c>
      <c r="H59" s="35">
        <f>SUM(отчет!D157)</f>
        <v>0</v>
      </c>
      <c r="I59" s="46">
        <f t="shared" si="0"/>
        <v>0</v>
      </c>
      <c r="J59" s="46">
        <f t="shared" si="1"/>
        <v>0</v>
      </c>
    </row>
    <row r="60" spans="1:10" s="80" customFormat="1" ht="67.5" customHeight="1">
      <c r="A60" s="112" t="s">
        <v>159</v>
      </c>
      <c r="B60" s="64" t="s">
        <v>3</v>
      </c>
      <c r="C60" s="8" t="s">
        <v>132</v>
      </c>
      <c r="D60" s="141" t="s">
        <v>718</v>
      </c>
      <c r="E60" s="141"/>
      <c r="F60" s="35">
        <f>F61</f>
        <v>100</v>
      </c>
      <c r="G60" s="35">
        <f>G61</f>
        <v>100</v>
      </c>
      <c r="H60" s="35">
        <f>H61</f>
        <v>49.8</v>
      </c>
      <c r="I60" s="46">
        <f t="shared" si="0"/>
        <v>49.8</v>
      </c>
      <c r="J60" s="46">
        <f t="shared" si="1"/>
        <v>49.8</v>
      </c>
    </row>
    <row r="61" spans="1:10" s="80" customFormat="1" ht="25.5" customHeight="1">
      <c r="A61" s="112" t="s">
        <v>160</v>
      </c>
      <c r="B61" s="33" t="s">
        <v>580</v>
      </c>
      <c r="C61" s="8" t="s">
        <v>132</v>
      </c>
      <c r="D61" s="141" t="s">
        <v>718</v>
      </c>
      <c r="E61" s="141" t="s">
        <v>284</v>
      </c>
      <c r="F61" s="35">
        <f>SUM(отчет!C161)</f>
        <v>100</v>
      </c>
      <c r="G61" s="35">
        <f>SUM(F61)</f>
        <v>100</v>
      </c>
      <c r="H61" s="35">
        <f>SUM(отчет!D161)</f>
        <v>49.8</v>
      </c>
      <c r="I61" s="46">
        <f t="shared" si="0"/>
        <v>49.8</v>
      </c>
      <c r="J61" s="46">
        <f t="shared" si="1"/>
        <v>49.8</v>
      </c>
    </row>
    <row r="62" spans="1:10" s="149" customFormat="1" ht="111" customHeight="1">
      <c r="A62" s="11" t="s">
        <v>161</v>
      </c>
      <c r="B62" s="64" t="s">
        <v>403</v>
      </c>
      <c r="C62" s="143" t="s">
        <v>134</v>
      </c>
      <c r="D62" s="8" t="s">
        <v>719</v>
      </c>
      <c r="E62" s="141"/>
      <c r="F62" s="46">
        <f>SUM(F63)</f>
        <v>1108.8</v>
      </c>
      <c r="G62" s="46">
        <f>SUM(G63)</f>
        <v>1108.8</v>
      </c>
      <c r="H62" s="46">
        <f>SUM(H63)</f>
        <v>936.9</v>
      </c>
      <c r="I62" s="46">
        <f t="shared" si="0"/>
        <v>84.49675324675324</v>
      </c>
      <c r="J62" s="46">
        <f t="shared" si="1"/>
        <v>84.49675324675324</v>
      </c>
    </row>
    <row r="63" spans="1:10" s="149" customFormat="1" ht="27" customHeight="1">
      <c r="A63" s="11" t="s">
        <v>162</v>
      </c>
      <c r="B63" s="33" t="s">
        <v>580</v>
      </c>
      <c r="C63" s="143" t="s">
        <v>134</v>
      </c>
      <c r="D63" s="8" t="s">
        <v>719</v>
      </c>
      <c r="E63" s="141" t="s">
        <v>284</v>
      </c>
      <c r="F63" s="46">
        <f>SUM(отчет!C167)</f>
        <v>1108.8</v>
      </c>
      <c r="G63" s="46">
        <f>SUM(F63)</f>
        <v>1108.8</v>
      </c>
      <c r="H63" s="46">
        <f>SUM(отчет!D167)</f>
        <v>936.9</v>
      </c>
      <c r="I63" s="46">
        <f t="shared" si="0"/>
        <v>84.49675324675324</v>
      </c>
      <c r="J63" s="46">
        <f t="shared" si="1"/>
        <v>84.49675324675324</v>
      </c>
    </row>
    <row r="64" spans="1:10" s="80" customFormat="1" ht="27" customHeight="1">
      <c r="A64" s="148" t="s">
        <v>163</v>
      </c>
      <c r="B64" s="64" t="s">
        <v>296</v>
      </c>
      <c r="C64" s="143" t="s">
        <v>285</v>
      </c>
      <c r="D64" s="49" t="s">
        <v>720</v>
      </c>
      <c r="E64" s="49"/>
      <c r="F64" s="46">
        <f>F65</f>
        <v>34061.7</v>
      </c>
      <c r="G64" s="46">
        <f>G65</f>
        <v>34061.7</v>
      </c>
      <c r="H64" s="46">
        <f>H65</f>
        <v>7196.9</v>
      </c>
      <c r="I64" s="46">
        <f t="shared" si="0"/>
        <v>21.129010002436758</v>
      </c>
      <c r="J64" s="46">
        <f t="shared" si="1"/>
        <v>21.129010002436758</v>
      </c>
    </row>
    <row r="65" spans="1:10" s="80" customFormat="1" ht="27" customHeight="1">
      <c r="A65" s="148" t="s">
        <v>164</v>
      </c>
      <c r="B65" s="33" t="s">
        <v>580</v>
      </c>
      <c r="C65" s="143" t="s">
        <v>285</v>
      </c>
      <c r="D65" s="49" t="s">
        <v>720</v>
      </c>
      <c r="E65" s="49" t="s">
        <v>284</v>
      </c>
      <c r="F65" s="46">
        <f>SUM(отчет!C173)</f>
        <v>34061.7</v>
      </c>
      <c r="G65" s="46">
        <f>SUM(F65)</f>
        <v>34061.7</v>
      </c>
      <c r="H65" s="46">
        <f>SUM(отчет!D173)</f>
        <v>7196.9</v>
      </c>
      <c r="I65" s="46">
        <f t="shared" si="0"/>
        <v>21.129010002436758</v>
      </c>
      <c r="J65" s="46">
        <f t="shared" si="1"/>
        <v>21.129010002436758</v>
      </c>
    </row>
    <row r="66" spans="1:10" s="80" customFormat="1" ht="39" customHeight="1">
      <c r="A66" s="148" t="s">
        <v>165</v>
      </c>
      <c r="B66" s="64" t="s">
        <v>375</v>
      </c>
      <c r="C66" s="143" t="s">
        <v>285</v>
      </c>
      <c r="D66" s="49" t="s">
        <v>721</v>
      </c>
      <c r="E66" s="49"/>
      <c r="F66" s="46">
        <f>F67</f>
        <v>1100</v>
      </c>
      <c r="G66" s="46">
        <f>G67</f>
        <v>1100</v>
      </c>
      <c r="H66" s="46">
        <f>H67</f>
        <v>99.5</v>
      </c>
      <c r="I66" s="46">
        <f t="shared" si="0"/>
        <v>9.045454545454545</v>
      </c>
      <c r="J66" s="46">
        <f t="shared" si="1"/>
        <v>9.045454545454545</v>
      </c>
    </row>
    <row r="67" spans="1:10" s="80" customFormat="1" ht="27" customHeight="1">
      <c r="A67" s="148" t="s">
        <v>166</v>
      </c>
      <c r="B67" s="33" t="s">
        <v>580</v>
      </c>
      <c r="C67" s="143" t="s">
        <v>285</v>
      </c>
      <c r="D67" s="49" t="s">
        <v>721</v>
      </c>
      <c r="E67" s="49" t="s">
        <v>284</v>
      </c>
      <c r="F67" s="46">
        <f>SUM(отчет!C177)</f>
        <v>1100</v>
      </c>
      <c r="G67" s="46">
        <f>SUM(F67)</f>
        <v>1100</v>
      </c>
      <c r="H67" s="46">
        <f>SUM(отчет!D177)</f>
        <v>99.5</v>
      </c>
      <c r="I67" s="46">
        <f t="shared" si="0"/>
        <v>9.045454545454545</v>
      </c>
      <c r="J67" s="46">
        <f t="shared" si="1"/>
        <v>9.045454545454545</v>
      </c>
    </row>
    <row r="68" spans="1:10" s="80" customFormat="1" ht="19.5" customHeight="1">
      <c r="A68" s="148" t="s">
        <v>167</v>
      </c>
      <c r="B68" s="64" t="s">
        <v>64</v>
      </c>
      <c r="C68" s="143" t="s">
        <v>285</v>
      </c>
      <c r="D68" s="49" t="s">
        <v>722</v>
      </c>
      <c r="E68" s="49"/>
      <c r="F68" s="46">
        <f>F69+F70</f>
        <v>13597.3</v>
      </c>
      <c r="G68" s="46">
        <f>G69+G70</f>
        <v>13597.3</v>
      </c>
      <c r="H68" s="46">
        <f>H69+H70</f>
        <v>7633.4</v>
      </c>
      <c r="I68" s="46">
        <f t="shared" si="0"/>
        <v>56.13908643627779</v>
      </c>
      <c r="J68" s="46">
        <f t="shared" si="1"/>
        <v>56.13908643627779</v>
      </c>
    </row>
    <row r="69" spans="1:10" s="80" customFormat="1" ht="24.75" customHeight="1">
      <c r="A69" s="148" t="s">
        <v>168</v>
      </c>
      <c r="B69" s="33" t="s">
        <v>360</v>
      </c>
      <c r="C69" s="143" t="s">
        <v>285</v>
      </c>
      <c r="D69" s="49" t="s">
        <v>722</v>
      </c>
      <c r="E69" s="49" t="s">
        <v>284</v>
      </c>
      <c r="F69" s="46">
        <f>SUM(отчет!C181)</f>
        <v>12097.3</v>
      </c>
      <c r="G69" s="46">
        <f>SUM(F69)</f>
        <v>12097.3</v>
      </c>
      <c r="H69" s="46">
        <f>SUM(отчет!D181)</f>
        <v>7388.9</v>
      </c>
      <c r="I69" s="46">
        <f t="shared" si="0"/>
        <v>61.078918436345305</v>
      </c>
      <c r="J69" s="46">
        <f t="shared" si="1"/>
        <v>61.078918436345305</v>
      </c>
    </row>
    <row r="70" spans="1:10" s="80" customFormat="1" ht="24.75" customHeight="1">
      <c r="A70" s="148" t="s">
        <v>861</v>
      </c>
      <c r="B70" s="33" t="s">
        <v>326</v>
      </c>
      <c r="C70" s="143" t="s">
        <v>285</v>
      </c>
      <c r="D70" s="49" t="s">
        <v>722</v>
      </c>
      <c r="E70" s="49" t="s">
        <v>733</v>
      </c>
      <c r="F70" s="46">
        <f>SUM(отчет!C184)</f>
        <v>1500</v>
      </c>
      <c r="G70" s="46">
        <f>SUM(F70)</f>
        <v>1500</v>
      </c>
      <c r="H70" s="46">
        <f>SUM(отчет!D184)</f>
        <v>244.5</v>
      </c>
      <c r="I70" s="46">
        <f>SUM(H70*100)/F70</f>
        <v>16.3</v>
      </c>
      <c r="J70" s="46">
        <f>SUM(H70*100)/G70</f>
        <v>16.3</v>
      </c>
    </row>
    <row r="71" spans="1:10" s="80" customFormat="1" ht="26.25" customHeight="1">
      <c r="A71" s="148" t="s">
        <v>169</v>
      </c>
      <c r="B71" s="64" t="s">
        <v>404</v>
      </c>
      <c r="C71" s="143" t="s">
        <v>285</v>
      </c>
      <c r="D71" s="49" t="s">
        <v>723</v>
      </c>
      <c r="E71" s="49"/>
      <c r="F71" s="46">
        <f>SUM(F72)</f>
        <v>24020</v>
      </c>
      <c r="G71" s="46">
        <f>SUM(G72)</f>
        <v>24020</v>
      </c>
      <c r="H71" s="46">
        <f>SUM(H72)</f>
        <v>15468.7</v>
      </c>
      <c r="I71" s="46">
        <f t="shared" si="0"/>
        <v>64.3992506244796</v>
      </c>
      <c r="J71" s="46">
        <f t="shared" si="1"/>
        <v>64.3992506244796</v>
      </c>
    </row>
    <row r="72" spans="1:10" s="80" customFormat="1" ht="27" customHeight="1">
      <c r="A72" s="148" t="s">
        <v>170</v>
      </c>
      <c r="B72" s="33" t="s">
        <v>580</v>
      </c>
      <c r="C72" s="143" t="s">
        <v>285</v>
      </c>
      <c r="D72" s="49" t="s">
        <v>723</v>
      </c>
      <c r="E72" s="49" t="s">
        <v>284</v>
      </c>
      <c r="F72" s="46">
        <f>SUM(отчет!C188)</f>
        <v>24020</v>
      </c>
      <c r="G72" s="46">
        <f>SUM(F72)</f>
        <v>24020</v>
      </c>
      <c r="H72" s="46">
        <f>SUM(отчет!D188)</f>
        <v>15468.7</v>
      </c>
      <c r="I72" s="46">
        <f t="shared" si="0"/>
        <v>64.3992506244796</v>
      </c>
      <c r="J72" s="46">
        <f t="shared" si="1"/>
        <v>64.3992506244796</v>
      </c>
    </row>
    <row r="73" spans="1:11" s="80" customFormat="1" ht="96.75" customHeight="1">
      <c r="A73" s="112" t="s">
        <v>171</v>
      </c>
      <c r="B73" s="64" t="s">
        <v>405</v>
      </c>
      <c r="C73" s="8" t="s">
        <v>124</v>
      </c>
      <c r="D73" s="8" t="s">
        <v>724</v>
      </c>
      <c r="E73" s="141"/>
      <c r="F73" s="35">
        <f>F74</f>
        <v>125</v>
      </c>
      <c r="G73" s="35">
        <f>G74</f>
        <v>125</v>
      </c>
      <c r="H73" s="35">
        <f>H74</f>
        <v>14.4</v>
      </c>
      <c r="I73" s="46">
        <f t="shared" si="0"/>
        <v>11.52</v>
      </c>
      <c r="J73" s="46">
        <f t="shared" si="1"/>
        <v>11.52</v>
      </c>
      <c r="K73" s="150"/>
    </row>
    <row r="74" spans="1:11" s="80" customFormat="1" ht="25.5" customHeight="1">
      <c r="A74" s="112" t="s">
        <v>172</v>
      </c>
      <c r="B74" s="33" t="s">
        <v>580</v>
      </c>
      <c r="C74" s="8" t="s">
        <v>124</v>
      </c>
      <c r="D74" s="8" t="s">
        <v>724</v>
      </c>
      <c r="E74" s="141" t="s">
        <v>284</v>
      </c>
      <c r="F74" s="35">
        <f>SUM(отчет!C201)</f>
        <v>125</v>
      </c>
      <c r="G74" s="35">
        <f>SUM(F74)</f>
        <v>125</v>
      </c>
      <c r="H74" s="35">
        <f>SUM(отчет!D201)</f>
        <v>14.4</v>
      </c>
      <c r="I74" s="46">
        <f t="shared" si="0"/>
        <v>11.52</v>
      </c>
      <c r="J74" s="46">
        <f t="shared" si="1"/>
        <v>11.52</v>
      </c>
      <c r="K74" s="150"/>
    </row>
    <row r="75" spans="1:10" ht="30" customHeight="1">
      <c r="A75" s="112" t="s">
        <v>173</v>
      </c>
      <c r="B75" s="47" t="s">
        <v>397</v>
      </c>
      <c r="C75" s="143" t="s">
        <v>860</v>
      </c>
      <c r="D75" s="143" t="s">
        <v>712</v>
      </c>
      <c r="E75" s="49"/>
      <c r="F75" s="35">
        <f>F76</f>
        <v>0</v>
      </c>
      <c r="G75" s="35">
        <f>G76</f>
        <v>0</v>
      </c>
      <c r="H75" s="35">
        <f>H76</f>
        <v>0</v>
      </c>
      <c r="I75" s="46">
        <v>0</v>
      </c>
      <c r="J75" s="46">
        <v>0</v>
      </c>
    </row>
    <row r="76" spans="1:10" ht="24.75" customHeight="1">
      <c r="A76" s="112" t="s">
        <v>174</v>
      </c>
      <c r="B76" s="33" t="s">
        <v>580</v>
      </c>
      <c r="C76" s="143" t="s">
        <v>860</v>
      </c>
      <c r="D76" s="143" t="s">
        <v>712</v>
      </c>
      <c r="E76" s="49" t="s">
        <v>284</v>
      </c>
      <c r="F76" s="35">
        <f>SUM(отчет!C206)</f>
        <v>0</v>
      </c>
      <c r="G76" s="35">
        <f>SUM(F76)</f>
        <v>0</v>
      </c>
      <c r="H76" s="35">
        <f>SUM(отчет!D206)</f>
        <v>0</v>
      </c>
      <c r="I76" s="46">
        <v>0</v>
      </c>
      <c r="J76" s="46">
        <v>0</v>
      </c>
    </row>
    <row r="77" spans="1:10" ht="40.5" customHeight="1">
      <c r="A77" s="112" t="s">
        <v>175</v>
      </c>
      <c r="B77" s="34" t="s">
        <v>398</v>
      </c>
      <c r="C77" s="8" t="s">
        <v>860</v>
      </c>
      <c r="D77" s="8" t="s">
        <v>713</v>
      </c>
      <c r="E77" s="141"/>
      <c r="F77" s="35">
        <f>SUM(F78)</f>
        <v>569.6</v>
      </c>
      <c r="G77" s="35">
        <f>SUM(G78)</f>
        <v>569.6</v>
      </c>
      <c r="H77" s="35">
        <f>SUM(H78)</f>
        <v>0</v>
      </c>
      <c r="I77" s="46">
        <f aca="true" t="shared" si="2" ref="I77:I84">SUM(H77*100)/F77</f>
        <v>0</v>
      </c>
      <c r="J77" s="46">
        <f aca="true" t="shared" si="3" ref="J77:J84">SUM(H77*100)/G77</f>
        <v>0</v>
      </c>
    </row>
    <row r="78" spans="1:10" ht="27" customHeight="1">
      <c r="A78" s="112" t="s">
        <v>176</v>
      </c>
      <c r="B78" s="33" t="s">
        <v>580</v>
      </c>
      <c r="C78" s="8" t="s">
        <v>860</v>
      </c>
      <c r="D78" s="8" t="s">
        <v>713</v>
      </c>
      <c r="E78" s="141" t="s">
        <v>284</v>
      </c>
      <c r="F78" s="35">
        <f>SUM(отчет!C210)</f>
        <v>569.6</v>
      </c>
      <c r="G78" s="35">
        <f>SUM(F78)</f>
        <v>569.6</v>
      </c>
      <c r="H78" s="35">
        <f>SUM(отчет!D210)</f>
        <v>0</v>
      </c>
      <c r="I78" s="46">
        <f t="shared" si="2"/>
        <v>0</v>
      </c>
      <c r="J78" s="46">
        <f t="shared" si="3"/>
        <v>0</v>
      </c>
    </row>
    <row r="79" spans="1:10" ht="43.5" customHeight="1">
      <c r="A79" s="112" t="s">
        <v>745</v>
      </c>
      <c r="B79" s="34" t="s">
        <v>399</v>
      </c>
      <c r="C79" s="8" t="s">
        <v>860</v>
      </c>
      <c r="D79" s="8" t="s">
        <v>714</v>
      </c>
      <c r="E79" s="141"/>
      <c r="F79" s="35">
        <f>SUM(F80)</f>
        <v>116.3</v>
      </c>
      <c r="G79" s="35">
        <f>SUM(G80)</f>
        <v>116.3</v>
      </c>
      <c r="H79" s="35">
        <f>SUM(H80)</f>
        <v>78.7</v>
      </c>
      <c r="I79" s="46">
        <f t="shared" si="2"/>
        <v>67.66981943250215</v>
      </c>
      <c r="J79" s="46">
        <f t="shared" si="3"/>
        <v>67.66981943250215</v>
      </c>
    </row>
    <row r="80" spans="1:10" ht="27" customHeight="1">
      <c r="A80" s="112" t="s">
        <v>862</v>
      </c>
      <c r="B80" s="33" t="s">
        <v>580</v>
      </c>
      <c r="C80" s="8" t="s">
        <v>860</v>
      </c>
      <c r="D80" s="8" t="s">
        <v>714</v>
      </c>
      <c r="E80" s="141" t="s">
        <v>284</v>
      </c>
      <c r="F80" s="35">
        <f>SUM(отчет!C214)</f>
        <v>116.3</v>
      </c>
      <c r="G80" s="35">
        <f>SUM(F80)</f>
        <v>116.3</v>
      </c>
      <c r="H80" s="35">
        <f>SUM(отчет!D214)</f>
        <v>78.7</v>
      </c>
      <c r="I80" s="46">
        <f t="shared" si="2"/>
        <v>67.66981943250215</v>
      </c>
      <c r="J80" s="46">
        <f t="shared" si="3"/>
        <v>67.66981943250215</v>
      </c>
    </row>
    <row r="81" spans="1:10" ht="51.75" customHeight="1">
      <c r="A81" s="112" t="s">
        <v>177</v>
      </c>
      <c r="B81" s="34" t="s">
        <v>400</v>
      </c>
      <c r="C81" s="8" t="s">
        <v>860</v>
      </c>
      <c r="D81" s="8" t="s">
        <v>715</v>
      </c>
      <c r="E81" s="141"/>
      <c r="F81" s="35">
        <f>SUM(F82)</f>
        <v>232.5</v>
      </c>
      <c r="G81" s="35">
        <f>SUM(G82)</f>
        <v>232.5</v>
      </c>
      <c r="H81" s="35">
        <f>SUM(H82)</f>
        <v>162.6</v>
      </c>
      <c r="I81" s="46">
        <f t="shared" si="2"/>
        <v>69.93548387096774</v>
      </c>
      <c r="J81" s="46">
        <f t="shared" si="3"/>
        <v>69.93548387096774</v>
      </c>
    </row>
    <row r="82" spans="1:10" ht="24.75" customHeight="1">
      <c r="A82" s="112" t="s">
        <v>178</v>
      </c>
      <c r="B82" s="33" t="s">
        <v>580</v>
      </c>
      <c r="C82" s="8" t="s">
        <v>860</v>
      </c>
      <c r="D82" s="8" t="s">
        <v>715</v>
      </c>
      <c r="E82" s="141" t="s">
        <v>284</v>
      </c>
      <c r="F82" s="35">
        <f>SUM(отчет!C218)</f>
        <v>232.5</v>
      </c>
      <c r="G82" s="35">
        <f>SUM(F82)</f>
        <v>232.5</v>
      </c>
      <c r="H82" s="35">
        <f>SUM(отчет!D218)</f>
        <v>162.6</v>
      </c>
      <c r="I82" s="46">
        <f t="shared" si="2"/>
        <v>69.93548387096774</v>
      </c>
      <c r="J82" s="46">
        <f t="shared" si="3"/>
        <v>69.93548387096774</v>
      </c>
    </row>
    <row r="83" spans="1:10" ht="51.75" customHeight="1">
      <c r="A83" s="112" t="s">
        <v>746</v>
      </c>
      <c r="B83" s="34" t="s">
        <v>401</v>
      </c>
      <c r="C83" s="8" t="s">
        <v>860</v>
      </c>
      <c r="D83" s="8" t="s">
        <v>716</v>
      </c>
      <c r="E83" s="141"/>
      <c r="F83" s="35">
        <f>SUM(F84)</f>
        <v>227.8</v>
      </c>
      <c r="G83" s="35">
        <f>SUM(G84)</f>
        <v>227.8</v>
      </c>
      <c r="H83" s="35">
        <f>SUM(H84)</f>
        <v>37.5</v>
      </c>
      <c r="I83" s="46">
        <f t="shared" si="2"/>
        <v>16.46180860403863</v>
      </c>
      <c r="J83" s="46">
        <f t="shared" si="3"/>
        <v>16.46180860403863</v>
      </c>
    </row>
    <row r="84" spans="1:10" ht="24.75" customHeight="1">
      <c r="A84" s="112" t="s">
        <v>747</v>
      </c>
      <c r="B84" s="33" t="s">
        <v>580</v>
      </c>
      <c r="C84" s="8" t="s">
        <v>860</v>
      </c>
      <c r="D84" s="8" t="s">
        <v>716</v>
      </c>
      <c r="E84" s="141" t="s">
        <v>284</v>
      </c>
      <c r="F84" s="35">
        <f>SUM(отчет!C222)</f>
        <v>227.8</v>
      </c>
      <c r="G84" s="35">
        <f>SUM(F84)</f>
        <v>227.8</v>
      </c>
      <c r="H84" s="35">
        <f>SUM(отчет!D222)</f>
        <v>37.5</v>
      </c>
      <c r="I84" s="46">
        <f t="shared" si="2"/>
        <v>16.46180860403863</v>
      </c>
      <c r="J84" s="46">
        <f t="shared" si="3"/>
        <v>16.46180860403863</v>
      </c>
    </row>
    <row r="85" spans="1:10" s="80" customFormat="1" ht="40.5" customHeight="1">
      <c r="A85" s="11" t="s">
        <v>179</v>
      </c>
      <c r="B85" s="64" t="s">
        <v>407</v>
      </c>
      <c r="C85" s="8" t="s">
        <v>221</v>
      </c>
      <c r="D85" s="8" t="s">
        <v>725</v>
      </c>
      <c r="E85" s="141"/>
      <c r="F85" s="35">
        <f>F86</f>
        <v>1810.1</v>
      </c>
      <c r="G85" s="35">
        <f>G86</f>
        <v>1810.1</v>
      </c>
      <c r="H85" s="35">
        <f>H86</f>
        <v>1460.1</v>
      </c>
      <c r="I85" s="46">
        <f t="shared" si="0"/>
        <v>80.66405170985028</v>
      </c>
      <c r="J85" s="46">
        <f t="shared" si="1"/>
        <v>80.66405170985028</v>
      </c>
    </row>
    <row r="86" spans="1:10" s="80" customFormat="1" ht="24.75" customHeight="1">
      <c r="A86" s="151" t="s">
        <v>180</v>
      </c>
      <c r="B86" s="33" t="s">
        <v>580</v>
      </c>
      <c r="C86" s="8" t="s">
        <v>221</v>
      </c>
      <c r="D86" s="8" t="s">
        <v>725</v>
      </c>
      <c r="E86" s="141" t="s">
        <v>284</v>
      </c>
      <c r="F86" s="35">
        <f>SUM(отчет!C228)</f>
        <v>1810.1</v>
      </c>
      <c r="G86" s="35">
        <f>SUM(F86)</f>
        <v>1810.1</v>
      </c>
      <c r="H86" s="35">
        <f>SUM(отчет!D228)</f>
        <v>1460.1</v>
      </c>
      <c r="I86" s="46">
        <f aca="true" t="shared" si="4" ref="I86:I99">SUM(H86*100)/F86</f>
        <v>80.66405170985028</v>
      </c>
      <c r="J86" s="46">
        <f aca="true" t="shared" si="5" ref="J86:J99">SUM(H86*100)/G86</f>
        <v>80.66405170985028</v>
      </c>
    </row>
    <row r="87" spans="1:10" s="80" customFormat="1" ht="24.75" customHeight="1">
      <c r="A87" s="11" t="s">
        <v>748</v>
      </c>
      <c r="B87" s="64" t="s">
        <v>376</v>
      </c>
      <c r="C87" s="8" t="s">
        <v>221</v>
      </c>
      <c r="D87" s="8" t="s">
        <v>726</v>
      </c>
      <c r="E87" s="141"/>
      <c r="F87" s="35">
        <f>F88</f>
        <v>5532.4</v>
      </c>
      <c r="G87" s="35">
        <f>G88</f>
        <v>5532.4</v>
      </c>
      <c r="H87" s="35">
        <f>H88</f>
        <v>2623.8</v>
      </c>
      <c r="I87" s="46">
        <f t="shared" si="4"/>
        <v>47.426071867543925</v>
      </c>
      <c r="J87" s="46">
        <f t="shared" si="5"/>
        <v>47.426071867543925</v>
      </c>
    </row>
    <row r="88" spans="1:10" s="80" customFormat="1" ht="24.75" customHeight="1">
      <c r="A88" s="151" t="s">
        <v>749</v>
      </c>
      <c r="B88" s="33" t="s">
        <v>580</v>
      </c>
      <c r="C88" s="8" t="s">
        <v>221</v>
      </c>
      <c r="D88" s="8" t="s">
        <v>726</v>
      </c>
      <c r="E88" s="141" t="s">
        <v>284</v>
      </c>
      <c r="F88" s="35">
        <f>SUM(отчет!C233)</f>
        <v>5532.4</v>
      </c>
      <c r="G88" s="35">
        <f>SUM(F88)</f>
        <v>5532.4</v>
      </c>
      <c r="H88" s="35">
        <f>SUM(отчет!D233)</f>
        <v>2623.8</v>
      </c>
      <c r="I88" s="46">
        <f t="shared" si="4"/>
        <v>47.426071867543925</v>
      </c>
      <c r="J88" s="46">
        <f t="shared" si="5"/>
        <v>47.426071867543925</v>
      </c>
    </row>
    <row r="89" spans="1:10" s="80" customFormat="1" ht="108.75" customHeight="1">
      <c r="A89" s="11" t="s">
        <v>181</v>
      </c>
      <c r="B89" s="186" t="s">
        <v>408</v>
      </c>
      <c r="C89" s="143" t="s">
        <v>140</v>
      </c>
      <c r="D89" s="49" t="s">
        <v>727</v>
      </c>
      <c r="E89" s="140"/>
      <c r="F89" s="46">
        <f>SUM(F90)</f>
        <v>645.9</v>
      </c>
      <c r="G89" s="46">
        <f>SUM(G90)</f>
        <v>645.9</v>
      </c>
      <c r="H89" s="46">
        <f>SUM(H90)</f>
        <v>498.4</v>
      </c>
      <c r="I89" s="46">
        <f t="shared" si="4"/>
        <v>77.16364762347114</v>
      </c>
      <c r="J89" s="46">
        <f t="shared" si="5"/>
        <v>77.16364762347114</v>
      </c>
    </row>
    <row r="90" spans="1:10" s="80" customFormat="1" ht="18" customHeight="1">
      <c r="A90" s="151" t="s">
        <v>182</v>
      </c>
      <c r="B90" s="37" t="s">
        <v>666</v>
      </c>
      <c r="C90" s="143" t="s">
        <v>140</v>
      </c>
      <c r="D90" s="49" t="s">
        <v>727</v>
      </c>
      <c r="E90" s="49" t="s">
        <v>734</v>
      </c>
      <c r="F90" s="46">
        <f>SUM(отчет!C239)</f>
        <v>645.9</v>
      </c>
      <c r="G90" s="46">
        <f>SUM(F90)</f>
        <v>645.9</v>
      </c>
      <c r="H90" s="46">
        <f>SUM(отчет!D239)</f>
        <v>498.4</v>
      </c>
      <c r="I90" s="46">
        <f t="shared" si="4"/>
        <v>77.16364762347114</v>
      </c>
      <c r="J90" s="46">
        <f t="shared" si="5"/>
        <v>77.16364762347114</v>
      </c>
    </row>
    <row r="91" spans="1:10" s="80" customFormat="1" ht="45" customHeight="1">
      <c r="A91" s="11" t="s">
        <v>183</v>
      </c>
      <c r="B91" s="64" t="s">
        <v>365</v>
      </c>
      <c r="C91" s="8" t="s">
        <v>217</v>
      </c>
      <c r="D91" s="8" t="s">
        <v>728</v>
      </c>
      <c r="E91" s="141"/>
      <c r="F91" s="35">
        <f>F92</f>
        <v>8098.6</v>
      </c>
      <c r="G91" s="35">
        <f>G92</f>
        <v>8098.6</v>
      </c>
      <c r="H91" s="35">
        <f>H92</f>
        <v>5038.3</v>
      </c>
      <c r="I91" s="46">
        <f t="shared" si="4"/>
        <v>62.21198725705677</v>
      </c>
      <c r="J91" s="46">
        <f t="shared" si="5"/>
        <v>62.21198725705677</v>
      </c>
    </row>
    <row r="92" spans="1:10" s="149" customFormat="1" ht="25.5" customHeight="1">
      <c r="A92" s="11" t="s">
        <v>184</v>
      </c>
      <c r="B92" s="37" t="s">
        <v>672</v>
      </c>
      <c r="C92" s="8" t="s">
        <v>217</v>
      </c>
      <c r="D92" s="8" t="s">
        <v>728</v>
      </c>
      <c r="E92" s="141" t="s">
        <v>735</v>
      </c>
      <c r="F92" s="35">
        <f>SUM(отчет!C244)</f>
        <v>8098.6</v>
      </c>
      <c r="G92" s="35">
        <f>SUM(F92)</f>
        <v>8098.6</v>
      </c>
      <c r="H92" s="35">
        <f>SUM(отчет!D244)</f>
        <v>5038.3</v>
      </c>
      <c r="I92" s="46">
        <f t="shared" si="4"/>
        <v>62.21198725705677</v>
      </c>
      <c r="J92" s="46">
        <f t="shared" si="5"/>
        <v>62.21198725705677</v>
      </c>
    </row>
    <row r="93" spans="1:10" s="149" customFormat="1" ht="42.75" customHeight="1">
      <c r="A93" s="11" t="s">
        <v>185</v>
      </c>
      <c r="B93" s="64" t="s">
        <v>367</v>
      </c>
      <c r="C93" s="8" t="s">
        <v>217</v>
      </c>
      <c r="D93" s="8" t="s">
        <v>729</v>
      </c>
      <c r="E93" s="141"/>
      <c r="F93" s="35">
        <f>F94</f>
        <v>3390.5</v>
      </c>
      <c r="G93" s="35">
        <f>G94</f>
        <v>3390.5</v>
      </c>
      <c r="H93" s="35">
        <f>H94</f>
        <v>2795.2</v>
      </c>
      <c r="I93" s="46">
        <f t="shared" si="4"/>
        <v>82.44211768175785</v>
      </c>
      <c r="J93" s="46">
        <f t="shared" si="5"/>
        <v>82.44211768175785</v>
      </c>
    </row>
    <row r="94" spans="1:10" s="149" customFormat="1" ht="23.25" customHeight="1">
      <c r="A94" s="11" t="s">
        <v>186</v>
      </c>
      <c r="B94" s="37" t="s">
        <v>677</v>
      </c>
      <c r="C94" s="8" t="s">
        <v>217</v>
      </c>
      <c r="D94" s="8" t="s">
        <v>729</v>
      </c>
      <c r="E94" s="141" t="s">
        <v>736</v>
      </c>
      <c r="F94" s="35">
        <f>SUM(отчет!C248)</f>
        <v>3390.5</v>
      </c>
      <c r="G94" s="35">
        <f>SUM(F94)</f>
        <v>3390.5</v>
      </c>
      <c r="H94" s="35">
        <f>SUM(отчет!D248)</f>
        <v>2795.2</v>
      </c>
      <c r="I94" s="46">
        <f t="shared" si="4"/>
        <v>82.44211768175785</v>
      </c>
      <c r="J94" s="46">
        <f t="shared" si="5"/>
        <v>82.44211768175785</v>
      </c>
    </row>
    <row r="95" spans="1:10" s="149" customFormat="1" ht="82.5" customHeight="1">
      <c r="A95" s="11" t="s">
        <v>187</v>
      </c>
      <c r="B95" s="64" t="s">
        <v>410</v>
      </c>
      <c r="C95" s="8" t="s">
        <v>4</v>
      </c>
      <c r="D95" s="143" t="s">
        <v>730</v>
      </c>
      <c r="E95" s="141"/>
      <c r="F95" s="35">
        <f>F96</f>
        <v>2724.4</v>
      </c>
      <c r="G95" s="35">
        <f>G96</f>
        <v>2724.4</v>
      </c>
      <c r="H95" s="35">
        <f>H96</f>
        <v>1727.6</v>
      </c>
      <c r="I95" s="46">
        <f t="shared" si="4"/>
        <v>63.41212744090442</v>
      </c>
      <c r="J95" s="46">
        <f t="shared" si="5"/>
        <v>63.41212744090442</v>
      </c>
    </row>
    <row r="96" spans="1:10" s="149" customFormat="1" ht="24.75" customHeight="1">
      <c r="A96" s="11" t="s">
        <v>188</v>
      </c>
      <c r="B96" s="33" t="s">
        <v>580</v>
      </c>
      <c r="C96" s="8" t="s">
        <v>4</v>
      </c>
      <c r="D96" s="143" t="s">
        <v>730</v>
      </c>
      <c r="E96" s="141" t="s">
        <v>284</v>
      </c>
      <c r="F96" s="35">
        <f>SUM(отчет!C254)</f>
        <v>2724.4</v>
      </c>
      <c r="G96" s="35">
        <f>SUM(F96)</f>
        <v>2724.4</v>
      </c>
      <c r="H96" s="35">
        <f>SUM(отчет!D254)</f>
        <v>1727.6</v>
      </c>
      <c r="I96" s="46">
        <f t="shared" si="4"/>
        <v>63.41212744090442</v>
      </c>
      <c r="J96" s="46">
        <f t="shared" si="5"/>
        <v>63.41212744090442</v>
      </c>
    </row>
    <row r="97" spans="1:10" s="149" customFormat="1" ht="92.25" customHeight="1">
      <c r="A97" s="37" t="s">
        <v>189</v>
      </c>
      <c r="B97" s="187" t="s">
        <v>411</v>
      </c>
      <c r="C97" s="143" t="s">
        <v>253</v>
      </c>
      <c r="D97" s="143" t="s">
        <v>731</v>
      </c>
      <c r="E97" s="49"/>
      <c r="F97" s="46">
        <f>F98</f>
        <v>2348.2</v>
      </c>
      <c r="G97" s="46">
        <f>G98</f>
        <v>2348.2</v>
      </c>
      <c r="H97" s="46">
        <f>H98</f>
        <v>1878.6</v>
      </c>
      <c r="I97" s="46">
        <f t="shared" si="4"/>
        <v>80.00170343241632</v>
      </c>
      <c r="J97" s="46">
        <f t="shared" si="5"/>
        <v>80.00170343241632</v>
      </c>
    </row>
    <row r="98" spans="1:10" s="149" customFormat="1" ht="25.5" customHeight="1">
      <c r="A98" s="37" t="s">
        <v>190</v>
      </c>
      <c r="B98" s="33" t="s">
        <v>580</v>
      </c>
      <c r="C98" s="143" t="s">
        <v>253</v>
      </c>
      <c r="D98" s="143" t="s">
        <v>732</v>
      </c>
      <c r="E98" s="49" t="s">
        <v>284</v>
      </c>
      <c r="F98" s="46">
        <f>SUM(отчет!C260)</f>
        <v>2348.2</v>
      </c>
      <c r="G98" s="46">
        <f>SUM(F98)</f>
        <v>2348.2</v>
      </c>
      <c r="H98" s="46">
        <f>SUM(отчет!D260)</f>
        <v>1878.6</v>
      </c>
      <c r="I98" s="46">
        <f t="shared" si="4"/>
        <v>80.00170343241632</v>
      </c>
      <c r="J98" s="46">
        <f t="shared" si="5"/>
        <v>80.00170343241632</v>
      </c>
    </row>
    <row r="99" spans="1:11" ht="15.75">
      <c r="A99" s="152"/>
      <c r="B99" s="153" t="s">
        <v>144</v>
      </c>
      <c r="C99" s="154"/>
      <c r="D99" s="252"/>
      <c r="E99" s="155"/>
      <c r="F99" s="42">
        <f>SUM(F18+F33+F37)</f>
        <v>120587</v>
      </c>
      <c r="G99" s="42">
        <f>SUM(G18+G33+G37)</f>
        <v>120587</v>
      </c>
      <c r="H99" s="42">
        <f>SUM(H18+H33+H37)</f>
        <v>62048.299999999996</v>
      </c>
      <c r="I99" s="139">
        <f t="shared" si="4"/>
        <v>51.45521490707954</v>
      </c>
      <c r="J99" s="139">
        <f t="shared" si="5"/>
        <v>51.45521490707954</v>
      </c>
      <c r="K99" s="94"/>
    </row>
    <row r="100" spans="1:9" ht="19.5" customHeight="1">
      <c r="A100" s="156"/>
      <c r="B100" s="157"/>
      <c r="C100" s="158"/>
      <c r="D100" s="156"/>
      <c r="E100" s="159"/>
      <c r="F100" s="159"/>
      <c r="G100" s="159"/>
      <c r="H100" s="150"/>
      <c r="I100" s="94"/>
    </row>
    <row r="101" spans="1:8" ht="13.5" customHeight="1">
      <c r="A101" s="338"/>
      <c r="B101" s="338"/>
      <c r="C101" s="338"/>
      <c r="D101" s="338"/>
      <c r="E101" s="338"/>
      <c r="F101" s="338"/>
      <c r="G101" s="338"/>
      <c r="H101" s="338"/>
    </row>
    <row r="102" spans="1:3" ht="12" customHeight="1">
      <c r="A102" s="96"/>
      <c r="B102" s="96"/>
      <c r="C102" s="96"/>
    </row>
    <row r="103" spans="1:8" ht="12.75" customHeight="1">
      <c r="A103" s="338"/>
      <c r="B103" s="338"/>
      <c r="C103" s="338"/>
      <c r="D103" s="338"/>
      <c r="E103" s="338"/>
      <c r="F103" s="338"/>
      <c r="G103" s="338"/>
      <c r="H103" s="338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1:H101"/>
    <mergeCell ref="A103:H103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G19" sqref="G19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43" t="s">
        <v>252</v>
      </c>
      <c r="B1" s="343"/>
      <c r="C1" s="343"/>
      <c r="D1" s="343"/>
    </row>
    <row r="2" spans="1:4" ht="12.75" hidden="1">
      <c r="A2" s="343" t="s">
        <v>84</v>
      </c>
      <c r="B2" s="343"/>
      <c r="C2" s="343"/>
      <c r="D2" s="343"/>
    </row>
    <row r="3" spans="1:4" ht="12.75" hidden="1">
      <c r="A3" s="343" t="s">
        <v>212</v>
      </c>
      <c r="B3" s="343"/>
      <c r="C3" s="343"/>
      <c r="D3" s="343"/>
    </row>
    <row r="4" spans="1:4" ht="12.75" hidden="1">
      <c r="A4" s="343" t="s">
        <v>146</v>
      </c>
      <c r="B4" s="343"/>
      <c r="C4" s="343"/>
      <c r="D4" s="343"/>
    </row>
    <row r="5" spans="1:4" ht="12.75" hidden="1">
      <c r="A5" s="343" t="s">
        <v>85</v>
      </c>
      <c r="B5" s="343"/>
      <c r="C5" s="343"/>
      <c r="D5" s="343"/>
    </row>
    <row r="6" spans="1:4" ht="12.75" hidden="1">
      <c r="A6" s="343" t="s">
        <v>86</v>
      </c>
      <c r="B6" s="343"/>
      <c r="C6" s="343"/>
      <c r="D6" s="343"/>
    </row>
    <row r="7" spans="1:4" ht="20.25" customHeight="1">
      <c r="A7" s="296" t="s">
        <v>145</v>
      </c>
      <c r="B7" s="313"/>
      <c r="C7" s="313"/>
      <c r="D7" s="313"/>
    </row>
    <row r="8" spans="1:4" ht="15" customHeight="1">
      <c r="A8" s="296" t="s">
        <v>206</v>
      </c>
      <c r="B8" s="313"/>
      <c r="C8" s="313"/>
      <c r="D8" s="313"/>
    </row>
    <row r="9" spans="1:4" ht="14.25" customHeight="1">
      <c r="A9" s="296" t="s">
        <v>879</v>
      </c>
      <c r="B9" s="313"/>
      <c r="C9" s="313"/>
      <c r="D9" s="313"/>
    </row>
    <row r="10" spans="1:4" ht="14.25" customHeight="1">
      <c r="A10" s="296" t="s">
        <v>194</v>
      </c>
      <c r="B10" s="313"/>
      <c r="C10" s="313"/>
      <c r="D10" s="313"/>
    </row>
    <row r="11" spans="1:4" ht="20.25" customHeight="1">
      <c r="A11" s="297" t="s">
        <v>257</v>
      </c>
      <c r="B11" s="347"/>
      <c r="C11" s="347"/>
      <c r="D11" s="347"/>
    </row>
    <row r="12" spans="1:4" ht="68.25" customHeight="1">
      <c r="A12" s="160"/>
      <c r="B12" s="1" t="s">
        <v>5</v>
      </c>
      <c r="C12" s="1" t="s">
        <v>195</v>
      </c>
      <c r="D12" s="2" t="s">
        <v>152</v>
      </c>
    </row>
    <row r="13" spans="1:4" ht="18" customHeight="1">
      <c r="A13" s="160" t="s">
        <v>88</v>
      </c>
      <c r="B13" s="41" t="s">
        <v>37</v>
      </c>
      <c r="C13" s="108" t="s">
        <v>118</v>
      </c>
      <c r="D13" s="165">
        <f>SUM(D14+D15+D16+D17+D18)</f>
        <v>14347.9</v>
      </c>
    </row>
    <row r="14" spans="1:4" s="133" customFormat="1" ht="29.25" customHeight="1">
      <c r="A14" s="162" t="s">
        <v>119</v>
      </c>
      <c r="B14" s="6" t="s">
        <v>208</v>
      </c>
      <c r="C14" s="167" t="s">
        <v>209</v>
      </c>
      <c r="D14" s="168">
        <f>SUM(отчет!D63)</f>
        <v>948.4000000000001</v>
      </c>
    </row>
    <row r="15" spans="1:4" s="133" customFormat="1" ht="41.25" customHeight="1">
      <c r="A15" s="169" t="s">
        <v>126</v>
      </c>
      <c r="B15" s="6" t="s">
        <v>429</v>
      </c>
      <c r="C15" s="167" t="s">
        <v>282</v>
      </c>
      <c r="D15" s="168">
        <f>SUM(отчет!D72)</f>
        <v>1217.9999999999998</v>
      </c>
    </row>
    <row r="16" spans="1:4" s="133" customFormat="1" ht="43.5" customHeight="1">
      <c r="A16" s="169" t="s">
        <v>127</v>
      </c>
      <c r="B16" s="6" t="s">
        <v>22</v>
      </c>
      <c r="C16" s="167" t="s">
        <v>81</v>
      </c>
      <c r="D16" s="170">
        <f>SUM(отчет!D106)</f>
        <v>12127.5</v>
      </c>
    </row>
    <row r="17" spans="1:4" s="133" customFormat="1" ht="18" customHeight="1">
      <c r="A17" s="183" t="s">
        <v>191</v>
      </c>
      <c r="B17" s="171" t="s">
        <v>362</v>
      </c>
      <c r="C17" s="167" t="s">
        <v>373</v>
      </c>
      <c r="D17" s="170">
        <f>SUM(отчет!D139)</f>
        <v>0</v>
      </c>
    </row>
    <row r="18" spans="1:4" s="133" customFormat="1" ht="19.5" customHeight="1">
      <c r="A18" s="183" t="s">
        <v>377</v>
      </c>
      <c r="B18" s="171" t="s">
        <v>31</v>
      </c>
      <c r="C18" s="167" t="s">
        <v>58</v>
      </c>
      <c r="D18" s="168">
        <f>SUM(отчет!D89+отчет!D143)</f>
        <v>54</v>
      </c>
    </row>
    <row r="19" spans="1:4" ht="32.25" customHeight="1">
      <c r="A19" s="160" t="s">
        <v>90</v>
      </c>
      <c r="B19" s="116" t="s">
        <v>32</v>
      </c>
      <c r="C19" s="108" t="s">
        <v>131</v>
      </c>
      <c r="D19" s="166">
        <f>SUM(D20)</f>
        <v>49.8</v>
      </c>
    </row>
    <row r="20" spans="1:4" s="133" customFormat="1" ht="33" customHeight="1">
      <c r="A20" s="162" t="s">
        <v>120</v>
      </c>
      <c r="B20" s="33" t="s">
        <v>2</v>
      </c>
      <c r="C20" s="167" t="s">
        <v>132</v>
      </c>
      <c r="D20" s="168">
        <f>SUM(отчет!D153)</f>
        <v>49.8</v>
      </c>
    </row>
    <row r="21" spans="1:4" ht="18" customHeight="1">
      <c r="A21" s="160" t="s">
        <v>92</v>
      </c>
      <c r="B21" s="32" t="s">
        <v>109</v>
      </c>
      <c r="C21" s="108" t="s">
        <v>133</v>
      </c>
      <c r="D21" s="166">
        <f>SUM(D22)</f>
        <v>936.9</v>
      </c>
    </row>
    <row r="22" spans="1:4" s="133" customFormat="1" ht="15.75" customHeight="1">
      <c r="A22" s="162" t="s">
        <v>192</v>
      </c>
      <c r="B22" s="37" t="s">
        <v>255</v>
      </c>
      <c r="C22" s="167" t="s">
        <v>134</v>
      </c>
      <c r="D22" s="168">
        <f>SUM(отчет!D163)</f>
        <v>936.9</v>
      </c>
    </row>
    <row r="23" spans="1:4" ht="19.5" customHeight="1">
      <c r="A23" s="160" t="s">
        <v>94</v>
      </c>
      <c r="B23" s="32" t="s">
        <v>33</v>
      </c>
      <c r="C23" s="108" t="s">
        <v>135</v>
      </c>
      <c r="D23" s="166">
        <f>SUM(D24)</f>
        <v>30398.5</v>
      </c>
    </row>
    <row r="24" spans="1:4" s="133" customFormat="1" ht="17.25" customHeight="1">
      <c r="A24" s="162" t="s">
        <v>137</v>
      </c>
      <c r="B24" s="37" t="s">
        <v>63</v>
      </c>
      <c r="C24" s="167" t="s">
        <v>285</v>
      </c>
      <c r="D24" s="168">
        <f>SUM(отчет!D169)</f>
        <v>30398.5</v>
      </c>
    </row>
    <row r="25" spans="1:4" ht="15.75" customHeight="1">
      <c r="A25" s="160" t="s">
        <v>96</v>
      </c>
      <c r="B25" s="32" t="s">
        <v>34</v>
      </c>
      <c r="C25" s="108" t="s">
        <v>123</v>
      </c>
      <c r="D25" s="166">
        <f>SUM(D26+D27)</f>
        <v>293.2</v>
      </c>
    </row>
    <row r="26" spans="1:4" s="133" customFormat="1" ht="30" customHeight="1">
      <c r="A26" s="162" t="s">
        <v>156</v>
      </c>
      <c r="B26" s="37" t="s">
        <v>327</v>
      </c>
      <c r="C26" s="167" t="s">
        <v>124</v>
      </c>
      <c r="D26" s="168">
        <f>SUM(отчет!D197)</f>
        <v>14.4</v>
      </c>
    </row>
    <row r="27" spans="1:4" s="133" customFormat="1" ht="30" customHeight="1">
      <c r="A27" s="292" t="s">
        <v>863</v>
      </c>
      <c r="B27" s="37" t="s">
        <v>825</v>
      </c>
      <c r="C27" s="167" t="s">
        <v>860</v>
      </c>
      <c r="D27" s="168">
        <f>SUM(отчет!D202)</f>
        <v>278.8</v>
      </c>
    </row>
    <row r="28" spans="1:4" ht="19.5" customHeight="1">
      <c r="A28" s="160" t="s">
        <v>99</v>
      </c>
      <c r="B28" s="32" t="s">
        <v>306</v>
      </c>
      <c r="C28" s="77" t="s">
        <v>138</v>
      </c>
      <c r="D28" s="166">
        <f>SUM(D29)</f>
        <v>4083.9</v>
      </c>
    </row>
    <row r="29" spans="1:4" s="133" customFormat="1" ht="17.25" customHeight="1">
      <c r="A29" s="162" t="s">
        <v>157</v>
      </c>
      <c r="B29" s="37" t="s">
        <v>14</v>
      </c>
      <c r="C29" s="78" t="s">
        <v>221</v>
      </c>
      <c r="D29" s="168">
        <f>SUM(отчет!D224)</f>
        <v>4083.9</v>
      </c>
    </row>
    <row r="30" spans="1:4" ht="16.5" customHeight="1">
      <c r="A30" s="160" t="s">
        <v>102</v>
      </c>
      <c r="B30" s="32" t="s">
        <v>35</v>
      </c>
      <c r="C30" s="77" t="s">
        <v>139</v>
      </c>
      <c r="D30" s="166">
        <f>SUM(D31+D32)</f>
        <v>8331.9</v>
      </c>
    </row>
    <row r="31" spans="1:4" s="133" customFormat="1" ht="15.75" customHeight="1">
      <c r="A31" s="162" t="s">
        <v>158</v>
      </c>
      <c r="B31" s="37" t="s">
        <v>312</v>
      </c>
      <c r="C31" s="78" t="s">
        <v>140</v>
      </c>
      <c r="D31" s="168">
        <f>SUM(отчет!D235)</f>
        <v>498.4</v>
      </c>
    </row>
    <row r="32" spans="1:4" s="133" customFormat="1" ht="16.5" customHeight="1">
      <c r="A32" s="169" t="s">
        <v>193</v>
      </c>
      <c r="B32" s="37" t="s">
        <v>66</v>
      </c>
      <c r="C32" s="78" t="s">
        <v>217</v>
      </c>
      <c r="D32" s="168">
        <f>SUM(отчет!D240)</f>
        <v>7833.5</v>
      </c>
    </row>
    <row r="33" spans="1:4" ht="19.5" customHeight="1">
      <c r="A33" s="160" t="s">
        <v>159</v>
      </c>
      <c r="B33" s="32" t="s">
        <v>315</v>
      </c>
      <c r="C33" s="77" t="s">
        <v>141</v>
      </c>
      <c r="D33" s="166">
        <f>SUM(D34)</f>
        <v>1727.6</v>
      </c>
    </row>
    <row r="34" spans="1:4" s="133" customFormat="1" ht="18" customHeight="1">
      <c r="A34" s="162" t="s">
        <v>160</v>
      </c>
      <c r="B34" s="37" t="s">
        <v>250</v>
      </c>
      <c r="C34" s="78" t="s">
        <v>4</v>
      </c>
      <c r="D34" s="168">
        <f>SUM(отчет!D250)</f>
        <v>1727.6</v>
      </c>
    </row>
    <row r="35" spans="1:4" ht="18" customHeight="1">
      <c r="A35" s="160" t="s">
        <v>161</v>
      </c>
      <c r="B35" s="32" t="s">
        <v>142</v>
      </c>
      <c r="C35" s="77" t="s">
        <v>143</v>
      </c>
      <c r="D35" s="166">
        <f>SUM(D36)</f>
        <v>1878.6</v>
      </c>
    </row>
    <row r="36" spans="1:4" s="133" customFormat="1" ht="17.25" customHeight="1">
      <c r="A36" s="162" t="s">
        <v>162</v>
      </c>
      <c r="B36" s="37" t="s">
        <v>65</v>
      </c>
      <c r="C36" s="78" t="s">
        <v>253</v>
      </c>
      <c r="D36" s="168">
        <f>SUM(отчет!D256)</f>
        <v>1878.6</v>
      </c>
    </row>
    <row r="37" spans="1:4" s="80" customFormat="1" ht="21.75" customHeight="1">
      <c r="A37" s="161"/>
      <c r="B37" s="161" t="s">
        <v>196</v>
      </c>
      <c r="C37" s="77"/>
      <c r="D37" s="165">
        <f>SUM(D13+D19+D21+D23+D25+D28+D30+D33+D35)</f>
        <v>62048.299999999996</v>
      </c>
    </row>
    <row r="40" spans="3:4" ht="12.75">
      <c r="C40" s="131"/>
      <c r="D40" s="10"/>
    </row>
    <row r="41" spans="3:4" ht="12.75">
      <c r="C41" s="9"/>
      <c r="D41" s="9"/>
    </row>
    <row r="42" spans="3:4" ht="12.75">
      <c r="C42" s="131"/>
      <c r="D42" s="10"/>
    </row>
  </sheetData>
  <sheetProtection/>
  <mergeCells count="11">
    <mergeCell ref="A5:D5"/>
    <mergeCell ref="A6:D6"/>
    <mergeCell ref="A7:D7"/>
    <mergeCell ref="A8:D8"/>
    <mergeCell ref="A1:D1"/>
    <mergeCell ref="A11:D11"/>
    <mergeCell ref="A9:D9"/>
    <mergeCell ref="A10:D10"/>
    <mergeCell ref="A2:D2"/>
    <mergeCell ref="A3:D3"/>
    <mergeCell ref="A4:D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44" t="s">
        <v>278</v>
      </c>
      <c r="B1" s="343"/>
      <c r="C1" s="343"/>
      <c r="D1" s="343"/>
      <c r="E1" s="55"/>
      <c r="F1" s="55"/>
      <c r="G1" s="55"/>
    </row>
    <row r="2" spans="1:4" ht="12.75" hidden="1">
      <c r="A2" s="343" t="s">
        <v>84</v>
      </c>
      <c r="B2" s="343"/>
      <c r="C2" s="343"/>
      <c r="D2" s="313"/>
    </row>
    <row r="3" spans="1:4" ht="12.75" hidden="1">
      <c r="A3" s="343" t="s">
        <v>212</v>
      </c>
      <c r="B3" s="343"/>
      <c r="C3" s="343"/>
      <c r="D3" s="313"/>
    </row>
    <row r="4" spans="1:4" ht="12.75" hidden="1">
      <c r="A4" s="343" t="s">
        <v>146</v>
      </c>
      <c r="B4" s="343"/>
      <c r="C4" s="343"/>
      <c r="D4" s="313"/>
    </row>
    <row r="5" spans="1:4" ht="12.75" hidden="1">
      <c r="A5" s="343" t="s">
        <v>85</v>
      </c>
      <c r="B5" s="343"/>
      <c r="C5" s="343"/>
      <c r="D5" s="313"/>
    </row>
    <row r="6" spans="1:4" ht="12.75" hidden="1">
      <c r="A6" s="343" t="s">
        <v>86</v>
      </c>
      <c r="B6" s="343"/>
      <c r="C6" s="343"/>
      <c r="D6" s="313"/>
    </row>
    <row r="7" spans="1:7" ht="12.75">
      <c r="A7" s="299"/>
      <c r="B7" s="299"/>
      <c r="C7" s="299"/>
      <c r="D7" s="313"/>
      <c r="E7" s="55"/>
      <c r="F7" s="55"/>
      <c r="G7" s="55"/>
    </row>
    <row r="8" spans="1:4" ht="18" customHeight="1">
      <c r="A8" s="348" t="s">
        <v>201</v>
      </c>
      <c r="B8" s="348"/>
      <c r="C8" s="348"/>
      <c r="D8" s="348"/>
    </row>
    <row r="9" spans="1:4" ht="15" customHeight="1">
      <c r="A9" s="348" t="s">
        <v>212</v>
      </c>
      <c r="B9" s="348"/>
      <c r="C9" s="348"/>
      <c r="D9" s="348"/>
    </row>
    <row r="10" spans="1:4" ht="15" customHeight="1">
      <c r="A10" s="348" t="s">
        <v>879</v>
      </c>
      <c r="B10" s="348"/>
      <c r="C10" s="348"/>
      <c r="D10" s="348"/>
    </row>
    <row r="11" spans="1:4" ht="15" customHeight="1">
      <c r="A11" s="348" t="s">
        <v>199</v>
      </c>
      <c r="B11" s="348"/>
      <c r="C11" s="348"/>
      <c r="D11" s="348"/>
    </row>
    <row r="12" spans="1:4" ht="15" customHeight="1">
      <c r="A12" s="348" t="s">
        <v>200</v>
      </c>
      <c r="B12" s="334"/>
      <c r="C12" s="334"/>
      <c r="D12" s="313"/>
    </row>
    <row r="13" spans="1:5" ht="17.25" customHeight="1">
      <c r="A13" s="305" t="s">
        <v>257</v>
      </c>
      <c r="B13" s="306"/>
      <c r="C13" s="306"/>
      <c r="D13" s="306"/>
      <c r="E13" s="92"/>
    </row>
    <row r="14" spans="1:5" ht="54" customHeight="1">
      <c r="A14" s="98" t="s">
        <v>15</v>
      </c>
      <c r="B14" s="99" t="s">
        <v>258</v>
      </c>
      <c r="C14" s="100" t="s">
        <v>150</v>
      </c>
      <c r="D14" s="100" t="s">
        <v>152</v>
      </c>
      <c r="E14" s="92"/>
    </row>
    <row r="15" spans="1:7" ht="27" customHeight="1">
      <c r="A15" s="98" t="s">
        <v>197</v>
      </c>
      <c r="B15" s="102" t="s">
        <v>260</v>
      </c>
      <c r="C15" s="173">
        <f>SUM(C16)</f>
        <v>13463.099999999962</v>
      </c>
      <c r="D15" s="173">
        <f>SUM(D16)</f>
        <v>-19973.200000000004</v>
      </c>
      <c r="E15" s="17"/>
      <c r="F15" s="93"/>
      <c r="G15" s="94"/>
    </row>
    <row r="16" spans="1:6" s="133" customFormat="1" ht="36" customHeight="1">
      <c r="A16" s="172" t="s">
        <v>198</v>
      </c>
      <c r="B16" s="20" t="s">
        <v>262</v>
      </c>
      <c r="C16" s="174">
        <f>SUM(C17)</f>
        <v>13463.099999999962</v>
      </c>
      <c r="D16" s="174">
        <f>SUM(D17)</f>
        <v>-19973.200000000004</v>
      </c>
      <c r="F16" s="175"/>
    </row>
    <row r="17" spans="1:6" s="133" customFormat="1" ht="56.25" customHeight="1">
      <c r="A17" s="172" t="s">
        <v>204</v>
      </c>
      <c r="B17" s="20" t="s">
        <v>203</v>
      </c>
      <c r="C17" s="174">
        <f>SUM(источники!C16)</f>
        <v>13463.099999999962</v>
      </c>
      <c r="D17" s="174">
        <f>SUM(источники!D16)</f>
        <v>-19973.200000000004</v>
      </c>
      <c r="F17" s="175"/>
    </row>
    <row r="18" spans="1:4" ht="19.5" customHeight="1">
      <c r="A18" s="301" t="s">
        <v>277</v>
      </c>
      <c r="B18" s="301"/>
      <c r="C18" s="173">
        <f>SUM(C15)</f>
        <v>13463.099999999962</v>
      </c>
      <c r="D18" s="173">
        <f>SUM(D15)</f>
        <v>-19973.200000000004</v>
      </c>
    </row>
    <row r="19" spans="2:4" ht="14.25" customHeight="1">
      <c r="B19" s="91"/>
      <c r="C19" s="97"/>
      <c r="D19" s="94"/>
    </row>
    <row r="20" spans="2:4" ht="27" customHeight="1">
      <c r="B20" s="91"/>
      <c r="C20" s="97"/>
      <c r="D20" s="94"/>
    </row>
    <row r="21" spans="1:4" ht="12.75">
      <c r="A21" s="298"/>
      <c r="B21" s="298"/>
      <c r="C21" s="298"/>
      <c r="D21" s="300"/>
    </row>
    <row r="22" spans="1:3" ht="12.75">
      <c r="A22" s="9"/>
      <c r="B22" s="9"/>
      <c r="C22" s="9"/>
    </row>
    <row r="23" spans="1:3" ht="12.75">
      <c r="A23" s="298"/>
      <c r="B23" s="298"/>
      <c r="C23" s="10"/>
    </row>
  </sheetData>
  <sheetProtection/>
  <mergeCells count="17"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  <mergeCell ref="A1:D1"/>
    <mergeCell ref="A8:D8"/>
    <mergeCell ref="A9:D9"/>
    <mergeCell ref="A10:D10"/>
    <mergeCell ref="A13:D13"/>
    <mergeCell ref="A11:D11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2017-10-18T11:09:15Z</cp:lastPrinted>
  <dcterms:created xsi:type="dcterms:W3CDTF">1996-10-08T23:32:33Z</dcterms:created>
  <dcterms:modified xsi:type="dcterms:W3CDTF">2017-10-18T11:09:20Z</dcterms:modified>
  <cp:category/>
  <cp:version/>
  <cp:contentType/>
  <cp:contentStatus/>
</cp:coreProperties>
</file>