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75" windowWidth="9720" windowHeight="7320" activeTab="0"/>
  </bookViews>
  <sheets>
    <sheet name="доходы" sheetId="1" r:id="rId1"/>
    <sheet name="ведомственная" sheetId="2" r:id="rId2"/>
    <sheet name="расходы" sheetId="3" r:id="rId3"/>
    <sheet name="расходы подр." sheetId="4" r:id="rId4"/>
    <sheet name="источники" sheetId="5" r:id="rId5"/>
  </sheets>
  <definedNames>
    <definedName name="_xlnm.Print_Titles" localSheetId="1">'ведомственная'!$9:$11</definedName>
    <definedName name="_xlnm.Print_Titles" localSheetId="0">'доходы'!$10:$12</definedName>
    <definedName name="_xlnm.Print_Titles" localSheetId="2">'расходы'!$11:$13</definedName>
    <definedName name="_xlnm.Print_Titles" localSheetId="3">'расходы подр.'!$11:$13</definedName>
  </definedNames>
  <calcPr fullCalcOnLoad="1"/>
</workbook>
</file>

<file path=xl/sharedStrings.xml><?xml version="1.0" encoding="utf-8"?>
<sst xmlns="http://schemas.openxmlformats.org/spreadsheetml/2006/main" count="2017" uniqueCount="423">
  <si>
    <t>939</t>
  </si>
  <si>
    <t>Приложение 1</t>
  </si>
  <si>
    <t xml:space="preserve">                                                                                                                           (тыс.руб.)</t>
  </si>
  <si>
    <t xml:space="preserve">Наименование </t>
  </si>
  <si>
    <t>Код ГРБС</t>
  </si>
  <si>
    <t>I.</t>
  </si>
  <si>
    <t xml:space="preserve">МУНИЦИПАЛЬНЫЙ СОВЕТ МО </t>
  </si>
  <si>
    <t>ОБЩЕГОСУДАРСТВЕННЫЕ ВОПРОСЫ</t>
  </si>
  <si>
    <t>945</t>
  </si>
  <si>
    <t>0100</t>
  </si>
  <si>
    <t>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</si>
  <si>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</si>
  <si>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</si>
  <si>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</t>
  </si>
  <si>
    <t>1.1.1.</t>
  </si>
  <si>
    <t>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</si>
  <si>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</si>
  <si>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</si>
  <si>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2.1.</t>
  </si>
  <si>
    <t>2.1.1.</t>
  </si>
  <si>
    <t>2.2.</t>
  </si>
  <si>
    <t>II.</t>
  </si>
  <si>
    <t>ИЗБИРАТЕЛЬНАЯ КОМИССИЯ МО</t>
  </si>
  <si>
    <t>981</t>
  </si>
  <si>
    <t>Обеспечение проведения выборов и референдумов</t>
  </si>
  <si>
    <t>0107</t>
  </si>
  <si>
    <t xml:space="preserve">МЕСТНАЯ АДМИНИСТРАЦИЯ МО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</si>
  <si>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</si>
  <si>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</si>
  <si>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1.2.</t>
  </si>
  <si>
    <t>1.2.1.</t>
  </si>
  <si>
    <t xml:space="preserve">Резервные фонды </t>
  </si>
  <si>
    <t>0111</t>
  </si>
  <si>
    <t>3.</t>
  </si>
  <si>
    <t>Другие общегосударственные вопросы</t>
  </si>
  <si>
    <t>0113</t>
  </si>
  <si>
    <t>3.1.</t>
  </si>
  <si>
    <t>Формирование архивных фондов органов местного  самоуправления, муниципальных предприятий и учреждений</t>
  </si>
  <si>
    <t>3.1.1.</t>
  </si>
  <si>
    <t>3.2.</t>
  </si>
  <si>
    <t>3.2.1.</t>
  </si>
  <si>
    <t>III.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</si>
  <si>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</si>
  <si>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</si>
  <si>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</si>
  <si>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</si>
  <si>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Общеэкономические вопросы</t>
  </si>
  <si>
    <t>0401</t>
  </si>
  <si>
    <t>ЖИЛИЩНО-КОММУНАЛЬНОЕ ХОЗЯЙСТВО</t>
  </si>
  <si>
    <t>0500</t>
  </si>
  <si>
    <t>Благоустройство</t>
  </si>
  <si>
    <t>0503</t>
  </si>
  <si>
    <t>1.1.2.</t>
  </si>
  <si>
    <t>1.3.</t>
  </si>
  <si>
    <t>1.3.1.</t>
  </si>
  <si>
    <t>2.2.1.</t>
  </si>
  <si>
    <t>Озеленение территорий муниципального образования</t>
  </si>
  <si>
    <t>4.</t>
  </si>
  <si>
    <t>4.1.</t>
  </si>
  <si>
    <t>4.1.1.</t>
  </si>
  <si>
    <t>V.</t>
  </si>
  <si>
    <t>ОБРАЗОВАНИЕ</t>
  </si>
  <si>
    <t>0700</t>
  </si>
  <si>
    <t>VII.</t>
  </si>
  <si>
    <t>0800</t>
  </si>
  <si>
    <t>Культура</t>
  </si>
  <si>
    <t>0801</t>
  </si>
  <si>
    <t>СОЦИАЛЬНАЯ ПОЛИТИКА</t>
  </si>
  <si>
    <t>1000</t>
  </si>
  <si>
    <t>Охрана семьи и детства</t>
  </si>
  <si>
    <t>1004</t>
  </si>
  <si>
    <t>IX.</t>
  </si>
  <si>
    <t>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</si>
  <si>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</si>
  <si>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</si>
  <si>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</si>
  <si>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</si>
  <si>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</si>
  <si>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Периодическая печать и издательства</t>
  </si>
  <si>
    <t>1202</t>
  </si>
  <si>
    <t>ИТОГО РАСХОДОВ: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</si>
  <si>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</si>
  <si>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Опубликование муниципальных правовых актов, иной информации в средствах массовой информации</t>
  </si>
  <si>
    <t>Благоустройство территории муниципального образования, связанное с обеспечением санитарного благополучия населения</t>
  </si>
  <si>
    <t>240</t>
  </si>
  <si>
    <t>Уплата налогов, сборов и иных платежей</t>
  </si>
  <si>
    <t>850</t>
  </si>
  <si>
    <t>870</t>
  </si>
  <si>
    <t>Резервные средства</t>
  </si>
  <si>
    <t>Прочие мероприятия в области благоустройства</t>
  </si>
  <si>
    <t>Профессиональная подготовка, переподготовка и повышение квалификации</t>
  </si>
  <si>
    <t>0705</t>
  </si>
  <si>
    <t>1.2.2.</t>
  </si>
  <si>
    <t>1.2.3.</t>
  </si>
  <si>
    <t>1.2.3.1.</t>
  </si>
  <si>
    <t>3.4.</t>
  </si>
  <si>
    <t>3.4.1.</t>
  </si>
  <si>
    <t>КУЛЬТУРА, КИНЕМАТОГРАФИЯ</t>
  </si>
  <si>
    <t>3.4.1.1.</t>
  </si>
  <si>
    <t>120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</si>
  <si>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</si>
  <si>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</si>
  <si>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020 01 00</t>
  </si>
  <si>
    <t>Организация и проведение досуговых мероприятий для жителей муниципального образования</t>
  </si>
  <si>
    <t>310</t>
  </si>
  <si>
    <t>Публичные нормативные социальные выплаты гражданам</t>
  </si>
  <si>
    <t>457 03 00</t>
  </si>
  <si>
    <t>1.1.1.1.</t>
  </si>
  <si>
    <t>1.1.2.1.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</si>
  <si>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</si>
  <si>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</si>
  <si>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</si>
  <si>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государственных (муниципальных) нужд</t>
  </si>
  <si>
    <t>300</t>
  </si>
  <si>
    <t>Социальное обеспечение и иные выплаты населению</t>
  </si>
  <si>
    <t>2.1.1.1.</t>
  </si>
  <si>
    <t>2.2.1.1.</t>
  </si>
  <si>
    <t xml:space="preserve">0103 </t>
  </si>
  <si>
    <t>800</t>
  </si>
  <si>
    <t>Иные бюджетные ассигнования</t>
  </si>
  <si>
    <t>1.2.1.1.</t>
  </si>
  <si>
    <t>1.2.2.1.</t>
  </si>
  <si>
    <t>1.3.1.1.</t>
  </si>
  <si>
    <t>3.1.1.1.</t>
  </si>
  <si>
    <t>3.2.1.1.</t>
  </si>
  <si>
    <t>VI.</t>
  </si>
  <si>
    <t>IV.</t>
  </si>
  <si>
    <t>VIII.</t>
  </si>
  <si>
    <t>№ п/п</t>
  </si>
  <si>
    <t xml:space="preserve">Код раздела/подраздела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</si>
  <si>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 целевой статьи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</si>
  <si>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 вида расходов                                                                                                                                                                                                                                               </t>
  </si>
  <si>
    <t>3.1.2.</t>
  </si>
  <si>
    <t>3.1.2.1.</t>
  </si>
  <si>
    <t>3.2.2.</t>
  </si>
  <si>
    <t>3.2.2.1.</t>
  </si>
  <si>
    <t>3.2.3.</t>
  </si>
  <si>
    <t>3.2.3.1.</t>
  </si>
  <si>
    <t>4.1.1.1.</t>
  </si>
  <si>
    <t>5.</t>
  </si>
  <si>
    <t>5.1.</t>
  </si>
  <si>
    <t>5.1.1.</t>
  </si>
  <si>
    <t>5.1.1.1.</t>
  </si>
  <si>
    <t>4.1.2.</t>
  </si>
  <si>
    <t>4.1.2.1.</t>
  </si>
  <si>
    <t>Содержание Главы муниципального образования</t>
  </si>
  <si>
    <t xml:space="preserve"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 </t>
  </si>
  <si>
    <t>Содержание и обеспечение деятельности представительного органа муниципального образования</t>
  </si>
  <si>
    <t>Содержание и обеспечение деятельности Главы местной администрации (исполнительно-распорядительного органа) муниципального образования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</si>
  <si>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</si>
  <si>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Формирование резервного фонда местной администрации муниципального образования</t>
  </si>
  <si>
    <t>Расходы на уплату членских взносов на осуществление деятельности Совета муниципальных образований Санкт-Петербурга и содержание его органов</t>
  </si>
  <si>
    <t>Участие в деятельности по профилактике правонарушений в Санкт-Петербурге в формах и порядке, установленных законодательством Санкт-Петербурга</t>
  </si>
  <si>
    <t>Проведение работ по военно-патриотическому воспитанию граждан</t>
  </si>
  <si>
    <t>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</si>
  <si>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</si>
  <si>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Временное трудоустройство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</t>
  </si>
  <si>
    <t>Прочие мероприятия в области благоустройства территории муниципального образования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</si>
  <si>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</si>
  <si>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</si>
  <si>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</si>
  <si>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</si>
  <si>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</si>
  <si>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1.4.</t>
  </si>
  <si>
    <t>1.4.1.</t>
  </si>
  <si>
    <t>1.4.1.1.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</si>
  <si>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</si>
  <si>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 (далее - доплата к пенсии), а также приостановление, возобновление, прекращение выплаты к пенсии в соответствии с законом Санкт-Петербурга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</si>
  <si>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</si>
  <si>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Социальные выплаты гражданам, кроме публичных нормативных социальных выплат</t>
  </si>
  <si>
    <t>320</t>
  </si>
  <si>
    <t>Приложение 2</t>
  </si>
  <si>
    <t>Приложение 3</t>
  </si>
  <si>
    <t>00200 00011</t>
  </si>
  <si>
    <t>00200 00022</t>
  </si>
  <si>
    <t>00200 00021</t>
  </si>
  <si>
    <t>00200 00031</t>
  </si>
  <si>
    <t>00200 00032</t>
  </si>
  <si>
    <t>07000 00061</t>
  </si>
  <si>
    <t>09000 00071</t>
  </si>
  <si>
    <t>09200 00441</t>
  </si>
  <si>
    <t>79500 00491</t>
  </si>
  <si>
    <t>79500 00511</t>
  </si>
  <si>
    <t>79500 00531</t>
  </si>
  <si>
    <t>21900 00081</t>
  </si>
  <si>
    <t>21900 00091</t>
  </si>
  <si>
    <t>51000 00101</t>
  </si>
  <si>
    <t>60000 00131</t>
  </si>
  <si>
    <t>60000 00141</t>
  </si>
  <si>
    <t>60000 00151</t>
  </si>
  <si>
    <t>60000 00161</t>
  </si>
  <si>
    <t>42800 00181</t>
  </si>
  <si>
    <t>44000 00201</t>
  </si>
  <si>
    <t>44000 00561</t>
  </si>
  <si>
    <t>50500 00231</t>
  </si>
  <si>
    <t>48700 00241</t>
  </si>
  <si>
    <t>45700 00251</t>
  </si>
  <si>
    <t>1.3.2.</t>
  </si>
  <si>
    <t>1.3.2.1.</t>
  </si>
  <si>
    <t>1.4.2.</t>
  </si>
  <si>
    <t>3.4.2.</t>
  </si>
  <si>
    <t>3.4.2.1.</t>
  </si>
  <si>
    <t>09200 G0100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</si>
  <si>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</si>
  <si>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00200 G0850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</si>
  <si>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</si>
  <si>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51100 G0860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</si>
  <si>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</si>
  <si>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51100 G0870</t>
  </si>
  <si>
    <t xml:space="preserve"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 </t>
  </si>
  <si>
    <t>Расходы на исполнение государственного полномочия  по выплате денежных средств на содержание ребенка в семье опекуна и приемной семье за счет субвенций из бюджета Санкт-Петербурга</t>
  </si>
  <si>
    <t>(тыс.руб.)</t>
  </si>
  <si>
    <t>Код</t>
  </si>
  <si>
    <t>Наименование   источника    доходов</t>
  </si>
  <si>
    <t>000</t>
  </si>
  <si>
    <t>(код источника доходов)</t>
  </si>
  <si>
    <t>1 00 00000 00 0000 000</t>
  </si>
  <si>
    <t>НАЛОГОВЫЕ И НЕНАЛОГОВЫЕ ДОХОДЫ</t>
  </si>
  <si>
    <t>182</t>
  </si>
  <si>
    <t>1 13 00000 00 0000 000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</si>
  <si>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</si>
  <si>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</si>
  <si>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</si>
  <si>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</si>
  <si>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1 13 02993 03 0000 130</t>
  </si>
  <si>
    <t>Прочие доходы от компенсации затрат бюджетов внутригородских муниципальных образований городов федерального значения</t>
  </si>
  <si>
    <t>867</t>
  </si>
  <si>
    <t>1 13 02993 03 0100 130</t>
  </si>
  <si>
    <t>Средства, составляющие восстановительную стоимость зеленых насаждений внутриквартального озеленения,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</si>
  <si>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1 13 02993 03 0200 130</t>
  </si>
  <si>
    <t>Другие виды прочих доходов от компенсации затрат бюджетов внутригородских муниципальных образований Санкт-Петербурга</t>
  </si>
  <si>
    <t>1 16 00000 00 0000 000</t>
  </si>
  <si>
    <t>ШТРАФЫ, САНКЦИИ, ВОЗМЕЩЕНИЕ УЩЕРБА</t>
  </si>
  <si>
    <t>807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</si>
  <si>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</si>
  <si>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</si>
  <si>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</si>
  <si>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</si>
  <si>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1 17 01030 03 0000 180</t>
  </si>
  <si>
    <t>Невыясненные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</si>
  <si>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>1 17 05000 00 0000 180</t>
  </si>
  <si>
    <t>Прочие неналоговые доходы</t>
  </si>
  <si>
    <t>1 17 05030 03 0000 180</t>
  </si>
  <si>
    <t>Прочие неналоговые доходы бюджетов внутригородских муниципальных образований городов федерального значения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</si>
  <si>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</si>
  <si>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</si>
  <si>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</si>
  <si>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</si>
  <si>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</si>
  <si>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</si>
  <si>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</si>
  <si>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2 07 00000 00 0000 000</t>
  </si>
  <si>
    <t>ПРОЧИЕ БЕЗВОЗМЕЗДНЫЕ ПОСТУПЛЕНИЯ</t>
  </si>
  <si>
    <t>2 07 03000 03 0000 180</t>
  </si>
  <si>
    <t>Прочие безвозмездные поступления в бюджеты внутригородских муниципальных образований городов федерального значения Москвы и Санкт-Петербурга</t>
  </si>
  <si>
    <t>2 07 03020 03 0000 180</t>
  </si>
  <si>
    <t>"О внесении изменений в Решение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23.12.2015г. № 30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</si>
  <si>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</si>
  <si>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</si>
  <si>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</si>
  <si>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</si>
  <si>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</si>
  <si>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</si>
  <si>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</si>
  <si>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</si>
  <si>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</si>
  <si>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</si>
  <si>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939 01 05 02 01 03 0000 510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</si>
  <si>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</si>
  <si>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</si>
  <si>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</si>
  <si>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</si>
  <si>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</si>
  <si>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</si>
  <si>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939 01 05 02 01 03 0000 610</t>
  </si>
  <si>
    <t>Всего источников финансирования дефицита бюджета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</si>
  <si>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</si>
  <si>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</si>
  <si>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</si>
  <si>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Другие вопросы в области образования</t>
  </si>
  <si>
    <t>0709</t>
  </si>
  <si>
    <t>2.3.</t>
  </si>
  <si>
    <t>2.3.1.</t>
  </si>
  <si>
    <t>2.3.1.1.</t>
  </si>
  <si>
    <t>2.4.</t>
  </si>
  <si>
    <t>2.4.1.</t>
  </si>
  <si>
    <t>2.4.1.1.</t>
  </si>
  <si>
    <t>44000 00571</t>
  </si>
  <si>
    <t>1001</t>
  </si>
  <si>
    <t>Пенсионное обеспечение</t>
  </si>
  <si>
    <t>X.</t>
  </si>
  <si>
    <t>0600</t>
  </si>
  <si>
    <t>0605</t>
  </si>
  <si>
    <t>ОХРАНА ОКРУЖАЮЩЕЙ СРЕДЫ</t>
  </si>
  <si>
    <t>Другие вопросы в области охраны окружающей среды</t>
  </si>
  <si>
    <t>41000 00171</t>
  </si>
  <si>
    <t>79500 00191</t>
  </si>
  <si>
    <t>6.1.</t>
  </si>
  <si>
    <t>6.1.1.</t>
  </si>
  <si>
    <t>6.1.1.1.</t>
  </si>
  <si>
    <t>00200 00041</t>
  </si>
  <si>
    <t>Расходы по организационному и материально-техническому обеспечению подготовки и проведения муниципальных выборов</t>
  </si>
  <si>
    <t>ДОХОДЫ ОТ ОКАЗАНИЯ ПЛАТНЫХ УСЛУГ И КОМПЕНСАЦИИ ЗАТРАТ ГОСУДАРСТВА</t>
  </si>
  <si>
    <t>2 02 30000 00 0000 150</t>
  </si>
  <si>
    <t>2 02 30024 00 0000 150</t>
  </si>
  <si>
    <t>2 02 30024 03 0000 150</t>
  </si>
  <si>
    <t>2 02 30027 00 0000 150</t>
  </si>
  <si>
    <t>2 02 30027 03 0000 150</t>
  </si>
  <si>
    <t>2 02 30024 03 0100 150</t>
  </si>
  <si>
    <t>2 02 30024 03 0200 150</t>
  </si>
  <si>
    <t>2 02 30027 03 0100 150</t>
  </si>
  <si>
    <t>2 02 30027 03 0200 150</t>
  </si>
  <si>
    <t>2 02 10000 00 0000 150</t>
  </si>
  <si>
    <t>880</t>
  </si>
  <si>
    <t>Специальные расходы</t>
  </si>
  <si>
    <t>Приложение 4</t>
  </si>
  <si>
    <t xml:space="preserve">Благоустройство территории муниципального образования </t>
  </si>
  <si>
    <t>Участие в реализации мер по профилактике дорожно-транспортного травматизма на территории муниципального образования, включая размещение, содержание и ремонт искусственных неровностей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</si>
  <si>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</si>
  <si>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</si>
  <si>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</si>
  <si>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1 16 07010 03 0000 140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</si>
  <si>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муниципального образования города федерального значения (муниципальным)</t>
  </si>
  <si>
    <t>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</si>
  <si>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</t>
  </si>
  <si>
    <t>1 16 07090 03 0000 140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</si>
  <si>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внутригородского муниципального образования города федерального значения</t>
  </si>
  <si>
    <t>5.2.</t>
  </si>
  <si>
    <t>5.2.1.</t>
  </si>
  <si>
    <t>5.2.1.1.</t>
  </si>
  <si>
    <t>1 01 00000 00 0000 000</t>
  </si>
  <si>
    <t>НАЛОГИ НА ПРИБЫЛЬ, ДОХОДЫ</t>
  </si>
  <si>
    <t>1 01 02000 00 0000 110</t>
  </si>
  <si>
    <t>Налог на доходы физических лиц</t>
  </si>
  <si>
    <t>1 01 02010 01 0000 110</t>
  </si>
  <si>
    <t>2 02 15001 00 0000 150</t>
  </si>
  <si>
    <t>Дотации на выравнивание бюджетной обеспеченности</t>
  </si>
  <si>
    <t>2 02 15001 03 0000 150</t>
  </si>
  <si>
    <t>1 16 10000 00 0000 140</t>
  </si>
  <si>
    <t>Платежи в целях возмещения причиненного ущерба (убытков)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</si>
  <si>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</si>
  <si>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</si>
  <si>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 от денежных взысканий (штрафов), поступающие в счет погашения задолженности, образовавшейся до 1 января 2020 года, подлежащие зачислению в бюджет муниципального образования по нормативам, действовавшим в 2019 году (доходы бюджетов внутригородских муниципальных образований городов федерального значения за исключением 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</si>
  <si>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1 16 10123 01 0031 140</t>
  </si>
  <si>
    <t>806</t>
  </si>
  <si>
    <t>Закупка товаров, работ и услуг для обеспечения государственных (муниципальных) нужд</t>
  </si>
  <si>
    <t>Защита населения и территорий от чрезвычайных ситуаций природного и техногенного характера,пожарная безопасность</t>
  </si>
  <si>
    <t>0310</t>
  </si>
  <si>
    <t>Защита населения и территорий от чрезвычайных ситуаций природного и техногенного характера, пожарная безопасность</t>
  </si>
  <si>
    <t>90000 00521</t>
  </si>
  <si>
    <t>00200 00012</t>
  </si>
  <si>
    <t>2.3.2.</t>
  </si>
  <si>
    <t>2.3.2.1.</t>
  </si>
  <si>
    <t>2.3.3.</t>
  </si>
  <si>
    <t>2.3.3.1.</t>
  </si>
  <si>
    <t>Содержание   лиц, замещающих выборные муниципальные должности (депутатов муниципальных советов, членов выборных органов местного самоуправления в Санкт-Петербурге, выборных должностных лиц местного самоуправления), осуществляющих свои полномочия на постоянной основе</t>
  </si>
  <si>
    <t>Расходы на выплаты персоналу казенных учреждений</t>
  </si>
  <si>
    <t>110</t>
  </si>
  <si>
    <t xml:space="preserve">О внесении изменений в Решение Муниципального Совета 
внутригородского муниципального образования 
Санкт-Петербурга муниципального округа СОСНОВАЯ ПОЛЯНА 
от 28.12.2020г. № 64 «О бюджете внутригородского 
муниципального образования Санкт-Петербурга 
муниципального округа СОСНОВАЯ ПОЛЯНА на 2021 год» 
</t>
  </si>
  <si>
    <t>1 16 10120 01 0000 140</t>
  </si>
  <si>
    <t>1 16 07000 00 0000 140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</si>
  <si>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 и 228 Налогового кодекса Российской Федерации </t>
  </si>
  <si>
    <t>1003</t>
  </si>
  <si>
    <t>Социальное обеспечение  населения</t>
  </si>
  <si>
    <t>1.4.3.</t>
  </si>
  <si>
    <t>1.4.3.1.</t>
  </si>
  <si>
    <t>3.4.2.2.</t>
  </si>
  <si>
    <t>3.4.2.3.</t>
  </si>
  <si>
    <t>Приложение 5</t>
  </si>
  <si>
    <t>09200 00071</t>
  </si>
  <si>
    <t>ДОРОЖНОЕ ХОЗЯЙСТВО (ДОРОЖНЫЕ ФОНДЫ)</t>
  </si>
  <si>
    <t>0409</t>
  </si>
  <si>
    <t>Участие в реализации мер по профилактике дорожно-транспортного травматизма на территории муниципального образования</t>
  </si>
  <si>
    <t>Участие в мероприятиях по охране окружающей среды в границах внутригородского муниципального образования города федерального значения Санкт-Петербурга муниципальный округ Сосновая Поляна</t>
  </si>
  <si>
    <t>41000 00172</t>
  </si>
  <si>
    <t>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</t>
  </si>
  <si>
    <t>И Т О Г О                                              Д О Х О Д О В :</t>
  </si>
  <si>
    <t>Благоустройство территории МО, находящейся в границах территорий объектов культурного наследия народов Российской Федерации</t>
  </si>
  <si>
    <t>1.2.1</t>
  </si>
  <si>
    <t>Сумма</t>
  </si>
  <si>
    <t>плановый период</t>
  </si>
  <si>
    <t>2023 год</t>
  </si>
  <si>
    <t>2024 год</t>
  </si>
  <si>
    <t>2025 год</t>
  </si>
  <si>
    <t>2.5.</t>
  </si>
  <si>
    <t>2.5.1.</t>
  </si>
  <si>
    <t>2.5.1.1.</t>
  </si>
  <si>
    <t>Дорожное хозяйство (Дорожные фонды)</t>
  </si>
  <si>
    <t>Распределение бюджетных ассигнований бюджета внутригородского муниципального образования города федерального значения Санкт-Петербурга муниципальный округ Сосновая Поляна по разделам, подразделам, целевым статьям, группам и подгруппам видов расходов классификации расходов бюджетов на 2023 год и на плановый период 2024 и 2025 годов</t>
  </si>
  <si>
    <t>(тыс. руб.)</t>
  </si>
  <si>
    <t>Источники внутреннего финансирования дефицита бюджета внутригородского                                    муниципального образования города федерального значения  Санкт-Петербурга                                      муниципальный округ Сосновая Поляна на 2023 год и на плановый период 2024 и 2025 годов</t>
  </si>
  <si>
    <t xml:space="preserve"> и на плановый период 2024 и 2025 годов</t>
  </si>
  <si>
    <t>Доходы бюджета внутригородского муниципального образования города федерального значения  Санкт-Петербурга муниципальный округ Сосновая Поляна на 2023 год</t>
  </si>
  <si>
    <t>Ведомственная структура расходов бюджета внутригородского муниципального образования города федерального значения Санкт-Петербурга муниципальный округ Сосновая Поляна на 2023 год</t>
  </si>
  <si>
    <t>Распределение бюджетных ассигнований бюджета внутригородского муниципального образования города федерального значения Санкт-Петербурга муниципальный округ Сосновая Поляна по разделам и подразделам классификации расходов бюджетов на 2023 год</t>
  </si>
  <si>
    <t>и на плановый период 2024 и 2025 годов</t>
  </si>
  <si>
    <t>УСЛОВНО УТВЕРЖДЕННЫЕ РАСХОДЫ</t>
  </si>
  <si>
    <t>Участие в создании условий для реализации мер, направленных на укрепление межнационального и межконфессионального согласия, сохранения и развитие языков и культуры народов Российской Федерации, проживающих на территории ВМО городафедерального Санкт-Петербурга муниципальный округ Сосновая Поляна, социальную и культурную адаптацию мигрантов, профилактику межнациональных (межэтнических) конфликтов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</si>
  <si>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</si>
  <si>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</si>
  <si>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</si>
  <si>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</si>
  <si>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 xml:space="preserve"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
</t>
  </si>
  <si>
    <t xml:space="preserve">Субвенции бюджетам внутригородских муниципальных образований городов федерального значения на содержание ребенка, находящегося под опекой, попечительством, а также вознаграждение, причитающееся опекуну (попечителю), приемному родителю
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</si>
  <si>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
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</si>
  <si>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
</t>
  </si>
  <si>
    <t>ИТОГО РАСХОДОВ :</t>
  </si>
  <si>
    <t>ВСЕГО РАСХОДОВ С УСЛОВНО УТВЕРЖДЕННЫМИ РАСХОДАМИ:</t>
  </si>
  <si>
    <t>2.2.2.</t>
  </si>
  <si>
    <t>2.2.2.1.</t>
  </si>
  <si>
    <t>2.2.3.</t>
  </si>
  <si>
    <t>2.2.3.1.</t>
  </si>
  <si>
    <t xml:space="preserve">к Проекту Решения Муниципального Совета                                                                                                                                           внутригородского муниципального образования города федерального значения Санкт-Петербурга                                                                                                   муниципальный округ Сосновая Поляна от                                                                                                          </t>
  </si>
  <si>
    <t xml:space="preserve">к Проекту Решения Муниципального Совета                                                                                                                                           внутригородского муниципального образования города федерального значения Санкт-Петербурга                                                                                                   муниципальный округ Сосновая Поляна от                                                                                                                </t>
  </si>
  <si>
    <t>"О внесении изменений в Решение Муниципального Совета внутригородского муниципального образования города федерального значения Санкт-Петербурга муниципальный округ Сосновая Поляна от 26.12.2022 № 115 "О бюджете внутригородского муниципального образования города федерального значения Санкт-Петербурга  муниципальный округ Сосновая Поляна на 2023 год и на плановый период 2024 и 2025 годов"</t>
  </si>
  <si>
    <t xml:space="preserve">к  Проекту Решенияя Муниципального Совета                                                                                                                                           внутригородского муниципального образования города федерального значения Санкт-Петербурга                                                                                                   муниципальный округ Сосновая Поляна от ________                                                                                                              </t>
  </si>
  <si>
    <t xml:space="preserve">к Проекту Решения Муниципального Совета                                                                                                                                           внутригородского муниципального образования города федерального значения Санкт-Петербурга                                                                                                   муниципальный округ Сосновая Поляна от                                                                                                               </t>
  </si>
  <si>
    <t xml:space="preserve">к  Проекту Решения Муниципального Совета                                                                                                                                           внутригородского муниципального образования города федерального значения Санкт-Петербурга                                                                                                   муниципальный округ Сосновая Поляна от  26.12.2022 № 115                                                                                                              </t>
  </si>
  <si>
    <t>830</t>
  </si>
  <si>
    <t xml:space="preserve">Исполнение судебных актов
</t>
  </si>
  <si>
    <t>1.1.2.1</t>
  </si>
  <si>
    <t>1.1.2.2.</t>
  </si>
  <si>
    <t>Исполнение судебных актов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</si>
</sst>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(* #,##0.0_);_(* \(#,##0.0\);_(* &quot;-&quot;??_);_(@_)"/>
    <numFmt numFmtId="186" formatCode="_(* #,##0_);_(* \(#,##0\);_(* &quot;-&quot;??_);_(@_)"/>
    <numFmt numFmtId="187" formatCode="#,##0.0"/>
    <numFmt numFmtId="188" formatCode="0.000"/>
    <numFmt numFmtId="189" formatCode="0.0"/>
    <numFmt numFmtId="190" formatCode="[$€-2]\ ###,000_);[Red]\([$€-2]\ ###,000\)"/>
    <numFmt numFmtId="191" formatCode="#,##0.00_р_."/>
    <numFmt numFmtId="192" formatCode="#,##0.0_р_."/>
    <numFmt numFmtId="193" formatCode="#,##0.0\ _₽"/>
  </numFmts>
  <fonts count="60">
    <font>
      <sz val="10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i/>
      <sz val="9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1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 wrapText="1"/>
    </xf>
    <xf numFmtId="0" fontId="0" fillId="0" borderId="11" xfId="0" applyBorder="1" applyAlignment="1">
      <alignment/>
    </xf>
    <xf numFmtId="187" fontId="1" fillId="0" borderId="12" xfId="0" applyNumberFormat="1" applyFont="1" applyBorder="1" applyAlignment="1">
      <alignment/>
    </xf>
    <xf numFmtId="187" fontId="1" fillId="0" borderId="0" xfId="0" applyNumberFormat="1" applyFont="1" applyBorder="1" applyAlignment="1">
      <alignment horizontal="right" vertical="top"/>
    </xf>
    <xf numFmtId="187" fontId="0" fillId="0" borderId="0" xfId="0" applyNumberFormat="1" applyAlignment="1">
      <alignment/>
    </xf>
    <xf numFmtId="0" fontId="1" fillId="0" borderId="10" xfId="0" applyFont="1" applyBorder="1" applyAlignment="1">
      <alignment horizontal="left" wrapText="1"/>
    </xf>
    <xf numFmtId="187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187" fontId="3" fillId="0" borderId="10" xfId="0" applyNumberFormat="1" applyFont="1" applyBorder="1" applyAlignment="1">
      <alignment horizontal="right"/>
    </xf>
    <xf numFmtId="187" fontId="3" fillId="0" borderId="0" xfId="0" applyNumberFormat="1" applyFont="1" applyAlignment="1">
      <alignment/>
    </xf>
    <xf numFmtId="14" fontId="3" fillId="0" borderId="10" xfId="0" applyNumberFormat="1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  <xf numFmtId="187" fontId="0" fillId="0" borderId="0" xfId="0" applyNumberFormat="1" applyAlignment="1">
      <alignment vertical="top"/>
    </xf>
    <xf numFmtId="49" fontId="3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0" fontId="9" fillId="0" borderId="0" xfId="0" applyFont="1" applyAlignment="1">
      <alignment/>
    </xf>
    <xf numFmtId="187" fontId="9" fillId="0" borderId="0" xfId="0" applyNumberFormat="1" applyFont="1" applyAlignment="1">
      <alignment/>
    </xf>
    <xf numFmtId="0" fontId="0" fillId="0" borderId="0" xfId="0" applyFont="1" applyAlignment="1">
      <alignment/>
    </xf>
    <xf numFmtId="187" fontId="1" fillId="0" borderId="0" xfId="0" applyNumberFormat="1" applyFont="1" applyBorder="1" applyAlignment="1">
      <alignment horizontal="right"/>
    </xf>
    <xf numFmtId="187" fontId="10" fillId="0" borderId="0" xfId="0" applyNumberFormat="1" applyFont="1" applyAlignment="1">
      <alignment/>
    </xf>
    <xf numFmtId="187" fontId="11" fillId="0" borderId="0" xfId="0" applyNumberFormat="1" applyFont="1" applyAlignment="1">
      <alignment/>
    </xf>
    <xf numFmtId="0" fontId="1" fillId="0" borderId="0" xfId="0" applyFont="1" applyAlignment="1">
      <alignment/>
    </xf>
    <xf numFmtId="0" fontId="14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/>
    </xf>
    <xf numFmtId="0" fontId="14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left" wrapText="1"/>
    </xf>
    <xf numFmtId="3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left" wrapText="1"/>
    </xf>
    <xf numFmtId="49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2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13" fillId="0" borderId="1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 wrapText="1"/>
    </xf>
    <xf numFmtId="49" fontId="8" fillId="0" borderId="10" xfId="0" applyNumberFormat="1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3" fontId="1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0" fontId="16" fillId="0" borderId="0" xfId="0" applyFont="1" applyAlignment="1">
      <alignment/>
    </xf>
    <xf numFmtId="187" fontId="7" fillId="0" borderId="0" xfId="0" applyNumberFormat="1" applyFont="1" applyAlignment="1">
      <alignment/>
    </xf>
    <xf numFmtId="187" fontId="16" fillId="0" borderId="0" xfId="0" applyNumberFormat="1" applyFont="1" applyAlignment="1">
      <alignment/>
    </xf>
    <xf numFmtId="49" fontId="7" fillId="0" borderId="10" xfId="0" applyNumberFormat="1" applyFont="1" applyBorder="1" applyAlignment="1">
      <alignment horizontal="left" wrapText="1"/>
    </xf>
    <xf numFmtId="187" fontId="16" fillId="0" borderId="0" xfId="0" applyNumberFormat="1" applyFont="1" applyAlignment="1">
      <alignment vertical="top"/>
    </xf>
    <xf numFmtId="0" fontId="0" fillId="0" borderId="0" xfId="0" applyFont="1" applyAlignment="1">
      <alignment/>
    </xf>
    <xf numFmtId="187" fontId="7" fillId="0" borderId="0" xfId="0" applyNumberFormat="1" applyFont="1" applyBorder="1" applyAlignment="1">
      <alignment horizontal="right" vertical="top"/>
    </xf>
    <xf numFmtId="187" fontId="17" fillId="0" borderId="0" xfId="0" applyNumberFormat="1" applyFont="1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/>
    </xf>
    <xf numFmtId="0" fontId="3" fillId="0" borderId="0" xfId="0" applyFont="1" applyBorder="1" applyAlignment="1">
      <alignment horizontal="right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9" fontId="1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wrapText="1"/>
    </xf>
    <xf numFmtId="16" fontId="3" fillId="0" borderId="10" xfId="0" applyNumberFormat="1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187" fontId="3" fillId="0" borderId="10" xfId="0" applyNumberFormat="1" applyFont="1" applyBorder="1" applyAlignment="1">
      <alignment horizontal="center"/>
    </xf>
    <xf numFmtId="187" fontId="15" fillId="0" borderId="10" xfId="0" applyNumberFormat="1" applyFont="1" applyBorder="1" applyAlignment="1">
      <alignment horizontal="center" wrapText="1"/>
    </xf>
    <xf numFmtId="187" fontId="2" fillId="0" borderId="10" xfId="0" applyNumberFormat="1" applyFont="1" applyBorder="1" applyAlignment="1">
      <alignment horizontal="center" wrapText="1"/>
    </xf>
    <xf numFmtId="187" fontId="1" fillId="0" borderId="10" xfId="0" applyNumberFormat="1" applyFont="1" applyBorder="1" applyAlignment="1">
      <alignment horizontal="center"/>
    </xf>
    <xf numFmtId="187" fontId="3" fillId="0" borderId="10" xfId="0" applyNumberFormat="1" applyFont="1" applyBorder="1" applyAlignment="1">
      <alignment horizontal="center"/>
    </xf>
    <xf numFmtId="187" fontId="15" fillId="0" borderId="10" xfId="0" applyNumberFormat="1" applyFont="1" applyBorder="1" applyAlignment="1">
      <alignment horizontal="center"/>
    </xf>
    <xf numFmtId="187" fontId="2" fillId="0" borderId="10" xfId="0" applyNumberFormat="1" applyFont="1" applyBorder="1" applyAlignment="1">
      <alignment horizontal="center"/>
    </xf>
    <xf numFmtId="187" fontId="1" fillId="0" borderId="10" xfId="0" applyNumberFormat="1" applyFont="1" applyBorder="1" applyAlignment="1">
      <alignment horizontal="center"/>
    </xf>
    <xf numFmtId="187" fontId="1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left" vertical="center" wrapText="1"/>
    </xf>
    <xf numFmtId="0" fontId="58" fillId="0" borderId="10" xfId="0" applyFont="1" applyBorder="1" applyAlignment="1">
      <alignment horizontal="left" vertical="center" wrapText="1"/>
    </xf>
    <xf numFmtId="0" fontId="59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193" fontId="2" fillId="0" borderId="10" xfId="0" applyNumberFormat="1" applyFont="1" applyBorder="1" applyAlignment="1">
      <alignment horizontal="center" vertical="center" wrapText="1"/>
    </xf>
    <xf numFmtId="193" fontId="1" fillId="0" borderId="10" xfId="0" applyNumberFormat="1" applyFont="1" applyBorder="1" applyAlignment="1">
      <alignment horizontal="center" vertical="center" wrapText="1"/>
    </xf>
    <xf numFmtId="193" fontId="8" fillId="0" borderId="10" xfId="0" applyNumberFormat="1" applyFont="1" applyBorder="1" applyAlignment="1">
      <alignment horizontal="center" vertical="center" wrapText="1"/>
    </xf>
    <xf numFmtId="193" fontId="3" fillId="0" borderId="10" xfId="0" applyNumberFormat="1" applyFont="1" applyBorder="1" applyAlignment="1">
      <alignment horizontal="center" vertical="center" wrapText="1"/>
    </xf>
    <xf numFmtId="193" fontId="1" fillId="0" borderId="14" xfId="0" applyNumberFormat="1" applyFont="1" applyBorder="1" applyAlignment="1">
      <alignment horizontal="center" vertical="center" wrapText="1"/>
    </xf>
    <xf numFmtId="193" fontId="57" fillId="0" borderId="10" xfId="0" applyNumberFormat="1" applyFont="1" applyBorder="1" applyAlignment="1">
      <alignment horizontal="center" vertical="center" wrapText="1"/>
    </xf>
    <xf numFmtId="193" fontId="58" fillId="0" borderId="10" xfId="0" applyNumberFormat="1" applyFont="1" applyBorder="1" applyAlignment="1">
      <alignment horizontal="center" vertical="center" wrapText="1"/>
    </xf>
    <xf numFmtId="193" fontId="59" fillId="0" borderId="10" xfId="0" applyNumberFormat="1" applyFont="1" applyBorder="1" applyAlignment="1">
      <alignment horizontal="center" vertical="center" wrapText="1"/>
    </xf>
    <xf numFmtId="193" fontId="1" fillId="0" borderId="10" xfId="0" applyNumberFormat="1" applyFont="1" applyBorder="1" applyAlignment="1">
      <alignment horizontal="center" vertical="center" wrapText="1"/>
    </xf>
    <xf numFmtId="193" fontId="8" fillId="0" borderId="13" xfId="0" applyNumberFormat="1" applyFont="1" applyBorder="1" applyAlignment="1">
      <alignment horizontal="center" vertical="center" wrapText="1"/>
    </xf>
    <xf numFmtId="193" fontId="3" fillId="0" borderId="13" xfId="0" applyNumberFormat="1" applyFont="1" applyBorder="1" applyAlignment="1">
      <alignment horizontal="center" vertical="center" wrapText="1"/>
    </xf>
    <xf numFmtId="193" fontId="3" fillId="0" borderId="14" xfId="0" applyNumberFormat="1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0" fillId="0" borderId="12" xfId="0" applyBorder="1" applyAlignment="1">
      <alignment/>
    </xf>
    <xf numFmtId="187" fontId="1" fillId="0" borderId="0" xfId="0" applyNumberFormat="1" applyFont="1" applyBorder="1" applyAlignment="1">
      <alignment/>
    </xf>
    <xf numFmtId="187" fontId="3" fillId="0" borderId="10" xfId="0" applyNumberFormat="1" applyFont="1" applyFill="1" applyBorder="1" applyAlignment="1">
      <alignment horizontal="center"/>
    </xf>
    <xf numFmtId="187" fontId="1" fillId="0" borderId="10" xfId="0" applyNumberFormat="1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187" fontId="1" fillId="0" borderId="10" xfId="0" applyNumberFormat="1" applyFont="1" applyFill="1" applyBorder="1" applyAlignment="1">
      <alignment/>
    </xf>
    <xf numFmtId="187" fontId="3" fillId="0" borderId="0" xfId="0" applyNumberFormat="1" applyFont="1" applyBorder="1" applyAlignment="1">
      <alignment horizontal="right"/>
    </xf>
    <xf numFmtId="193" fontId="1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left" wrapText="1"/>
    </xf>
    <xf numFmtId="193" fontId="3" fillId="0" borderId="10" xfId="0" applyNumberFormat="1" applyFont="1" applyBorder="1" applyAlignment="1">
      <alignment horizontal="center" vertical="center" wrapText="1"/>
    </xf>
    <xf numFmtId="193" fontId="3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wrapText="1"/>
    </xf>
    <xf numFmtId="187" fontId="0" fillId="0" borderId="0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93" fontId="1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193" fontId="3" fillId="0" borderId="10" xfId="0" applyNumberFormat="1" applyFont="1" applyBorder="1" applyAlignment="1">
      <alignment wrapText="1"/>
    </xf>
    <xf numFmtId="193" fontId="1" fillId="0" borderId="10" xfId="0" applyNumberFormat="1" applyFont="1" applyBorder="1" applyAlignment="1">
      <alignment/>
    </xf>
    <xf numFmtId="187" fontId="1" fillId="0" borderId="10" xfId="0" applyNumberFormat="1" applyFont="1" applyBorder="1" applyAlignment="1">
      <alignment horizontal="center" vertical="center"/>
    </xf>
    <xf numFmtId="187" fontId="1" fillId="0" borderId="10" xfId="0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5" xfId="0" applyFont="1" applyBorder="1" applyAlignment="1">
      <alignment horizontal="left" wrapText="1"/>
    </xf>
    <xf numFmtId="0" fontId="9" fillId="0" borderId="16" xfId="0" applyFont="1" applyBorder="1" applyAlignment="1">
      <alignment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/>
    </xf>
    <xf numFmtId="187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8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right"/>
    </xf>
    <xf numFmtId="0" fontId="0" fillId="0" borderId="18" xfId="0" applyBorder="1" applyAlignment="1">
      <alignment horizontal="right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left" wrapText="1"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0" fillId="0" borderId="18" xfId="0" applyBorder="1" applyAlignment="1">
      <alignment horizontal="right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0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63"/>
  <sheetViews>
    <sheetView tabSelected="1" zoomScale="106" zoomScaleNormal="106" workbookViewId="0" topLeftCell="A1">
      <selection activeCell="D57" sqref="D57"/>
    </sheetView>
  </sheetViews>
  <sheetFormatPr defaultColWidth="9.140625" defaultRowHeight="12.75"/>
  <cols>
    <col min="1" max="1" width="5.421875" style="0" customWidth="1"/>
    <col min="2" max="2" width="19.8515625" style="0" customWidth="1"/>
    <col min="3" max="3" width="36.00390625" style="0" customWidth="1"/>
    <col min="4" max="6" width="10.7109375" style="0" customWidth="1"/>
  </cols>
  <sheetData>
    <row r="1" spans="1:6" ht="12.75">
      <c r="A1" s="198" t="s">
        <v>1</v>
      </c>
      <c r="B1" s="198"/>
      <c r="C1" s="198"/>
      <c r="D1" s="198"/>
      <c r="E1" s="199"/>
      <c r="F1" s="199"/>
    </row>
    <row r="2" spans="1:14" ht="39" customHeight="1">
      <c r="A2" s="200" t="s">
        <v>412</v>
      </c>
      <c r="B2" s="201"/>
      <c r="C2" s="201"/>
      <c r="D2" s="201"/>
      <c r="E2" s="201"/>
      <c r="F2" s="201"/>
      <c r="G2" s="86"/>
      <c r="H2" s="86"/>
      <c r="I2" s="86"/>
      <c r="J2" s="8"/>
      <c r="K2" s="8"/>
      <c r="L2" s="8"/>
      <c r="M2" s="8"/>
      <c r="N2" s="8"/>
    </row>
    <row r="3" spans="1:9" ht="57" customHeight="1">
      <c r="A3" s="200" t="s">
        <v>414</v>
      </c>
      <c r="B3" s="200"/>
      <c r="C3" s="200"/>
      <c r="D3" s="200"/>
      <c r="E3" s="201"/>
      <c r="F3" s="201"/>
      <c r="G3" s="88"/>
      <c r="H3" s="88"/>
      <c r="I3" s="88"/>
    </row>
    <row r="4" spans="1:9" ht="9.75" customHeight="1" hidden="1">
      <c r="A4" s="200" t="s">
        <v>256</v>
      </c>
      <c r="B4" s="200"/>
      <c r="C4" s="200"/>
      <c r="D4" s="200"/>
      <c r="E4" s="67"/>
      <c r="F4" s="67"/>
      <c r="G4" s="88"/>
      <c r="H4" s="88"/>
      <c r="I4" s="88"/>
    </row>
    <row r="5" spans="1:9" ht="0.75" customHeight="1">
      <c r="A5" s="200" t="s">
        <v>358</v>
      </c>
      <c r="B5" s="200"/>
      <c r="C5" s="200"/>
      <c r="D5" s="200"/>
      <c r="E5" s="67"/>
      <c r="F5" s="67"/>
      <c r="G5" s="88"/>
      <c r="H5" s="88"/>
      <c r="I5" s="88"/>
    </row>
    <row r="6" spans="1:11" ht="12.75" customHeight="1">
      <c r="A6" s="200"/>
      <c r="B6" s="200"/>
      <c r="C6" s="200"/>
      <c r="D6" s="200"/>
      <c r="E6" s="67"/>
      <c r="F6" s="67"/>
      <c r="G6" s="88"/>
      <c r="H6" s="88"/>
      <c r="I6" s="88"/>
      <c r="K6" s="53"/>
    </row>
    <row r="7" spans="1:11" ht="30" customHeight="1">
      <c r="A7" s="195" t="s">
        <v>392</v>
      </c>
      <c r="B7" s="195"/>
      <c r="C7" s="195"/>
      <c r="D7" s="195"/>
      <c r="E7" s="196"/>
      <c r="F7" s="196"/>
      <c r="G7" s="88"/>
      <c r="H7" s="88"/>
      <c r="I7" s="88"/>
      <c r="K7" s="53"/>
    </row>
    <row r="8" spans="1:14" ht="15" customHeight="1">
      <c r="A8" s="195" t="s">
        <v>391</v>
      </c>
      <c r="B8" s="195"/>
      <c r="C8" s="195"/>
      <c r="D8" s="195"/>
      <c r="E8" s="196"/>
      <c r="F8" s="196"/>
      <c r="H8" s="89"/>
      <c r="I8" s="89"/>
      <c r="J8" s="210"/>
      <c r="K8" s="89"/>
      <c r="L8" s="90"/>
      <c r="M8" s="90"/>
      <c r="N8" s="90"/>
    </row>
    <row r="9" spans="1:10" ht="12.75">
      <c r="A9" s="197" t="s">
        <v>211</v>
      </c>
      <c r="B9" s="197"/>
      <c r="C9" s="197"/>
      <c r="D9" s="197"/>
      <c r="E9" s="197"/>
      <c r="F9" s="197"/>
      <c r="J9" s="211"/>
    </row>
    <row r="10" spans="1:6" ht="19.5" customHeight="1">
      <c r="A10" s="202" t="s">
        <v>212</v>
      </c>
      <c r="B10" s="204"/>
      <c r="C10" s="192" t="s">
        <v>213</v>
      </c>
      <c r="D10" s="202" t="s">
        <v>379</v>
      </c>
      <c r="E10" s="203"/>
      <c r="F10" s="203"/>
    </row>
    <row r="11" spans="1:6" ht="19.5" customHeight="1">
      <c r="A11" s="205" t="s">
        <v>215</v>
      </c>
      <c r="B11" s="208"/>
      <c r="C11" s="193"/>
      <c r="D11" s="205" t="s">
        <v>381</v>
      </c>
      <c r="E11" s="207" t="s">
        <v>380</v>
      </c>
      <c r="F11" s="207"/>
    </row>
    <row r="12" spans="1:6" s="110" customFormat="1" ht="24.75" customHeight="1">
      <c r="A12" s="206"/>
      <c r="B12" s="209"/>
      <c r="C12" s="194"/>
      <c r="D12" s="206"/>
      <c r="E12" s="109" t="s">
        <v>382</v>
      </c>
      <c r="F12" s="109" t="s">
        <v>383</v>
      </c>
    </row>
    <row r="13" spans="1:6" ht="28.5">
      <c r="A13" s="111" t="s">
        <v>214</v>
      </c>
      <c r="B13" s="112" t="s">
        <v>216</v>
      </c>
      <c r="C13" s="125" t="s">
        <v>217</v>
      </c>
      <c r="D13" s="137">
        <f>D14+D17+D23</f>
        <v>4236</v>
      </c>
      <c r="E13" s="137">
        <f>E14+E17+E23</f>
        <v>3332</v>
      </c>
      <c r="F13" s="137">
        <f>F14+F17+F23</f>
        <v>3478</v>
      </c>
    </row>
    <row r="14" spans="1:6" ht="27" customHeight="1">
      <c r="A14" s="91" t="s">
        <v>214</v>
      </c>
      <c r="B14" s="113" t="s">
        <v>330</v>
      </c>
      <c r="C14" s="126" t="s">
        <v>331</v>
      </c>
      <c r="D14" s="138">
        <f aca="true" t="shared" si="0" ref="D14:F15">D15</f>
        <v>3350.5</v>
      </c>
      <c r="E14" s="138">
        <f t="shared" si="0"/>
        <v>3200</v>
      </c>
      <c r="F14" s="138">
        <f t="shared" si="0"/>
        <v>3346</v>
      </c>
    </row>
    <row r="15" spans="1:6" ht="24.75" customHeight="1">
      <c r="A15" s="115" t="s">
        <v>214</v>
      </c>
      <c r="B15" s="113" t="s">
        <v>332</v>
      </c>
      <c r="C15" s="127" t="s">
        <v>333</v>
      </c>
      <c r="D15" s="139">
        <f t="shared" si="0"/>
        <v>3350.5</v>
      </c>
      <c r="E15" s="139">
        <f t="shared" si="0"/>
        <v>3200</v>
      </c>
      <c r="F15" s="139">
        <f t="shared" si="0"/>
        <v>3346</v>
      </c>
    </row>
    <row r="16" spans="1:6" ht="96" customHeight="1">
      <c r="A16" s="116" t="s">
        <v>218</v>
      </c>
      <c r="B16" s="96" t="s">
        <v>334</v>
      </c>
      <c r="C16" s="128" t="s">
        <v>361</v>
      </c>
      <c r="D16" s="140">
        <v>3350.5</v>
      </c>
      <c r="E16" s="140">
        <v>3200</v>
      </c>
      <c r="F16" s="140">
        <v>3346</v>
      </c>
    </row>
    <row r="17" spans="1:6" ht="49.5" customHeight="1">
      <c r="A17" s="118" t="s">
        <v>214</v>
      </c>
      <c r="B17" s="114" t="s">
        <v>219</v>
      </c>
      <c r="C17" s="129" t="s">
        <v>302</v>
      </c>
      <c r="D17" s="141">
        <f aca="true" t="shared" si="1" ref="D17:F18">D18</f>
        <v>224.2</v>
      </c>
      <c r="E17" s="141">
        <f t="shared" si="1"/>
        <v>101</v>
      </c>
      <c r="F17" s="141">
        <f t="shared" si="1"/>
        <v>101</v>
      </c>
    </row>
    <row r="18" spans="1:6" ht="36.75" customHeight="1">
      <c r="A18" s="117" t="s">
        <v>214</v>
      </c>
      <c r="B18" s="113" t="s">
        <v>220</v>
      </c>
      <c r="C18" s="127" t="s">
        <v>221</v>
      </c>
      <c r="D18" s="139">
        <f t="shared" si="1"/>
        <v>224.2</v>
      </c>
      <c r="E18" s="139">
        <f t="shared" si="1"/>
        <v>101</v>
      </c>
      <c r="F18" s="139">
        <f t="shared" si="1"/>
        <v>101</v>
      </c>
    </row>
    <row r="19" spans="1:6" ht="35.25" customHeight="1">
      <c r="A19" s="116" t="s">
        <v>214</v>
      </c>
      <c r="B19" s="96" t="s">
        <v>222</v>
      </c>
      <c r="C19" s="128" t="s">
        <v>223</v>
      </c>
      <c r="D19" s="140">
        <f>SUM(D20)</f>
        <v>224.2</v>
      </c>
      <c r="E19" s="140">
        <f>SUM(E20)</f>
        <v>101</v>
      </c>
      <c r="F19" s="140">
        <f>SUM(F20)</f>
        <v>101</v>
      </c>
    </row>
    <row r="20" spans="1:6" ht="57" customHeight="1">
      <c r="A20" s="116" t="s">
        <v>214</v>
      </c>
      <c r="B20" s="96" t="s">
        <v>224</v>
      </c>
      <c r="C20" s="128" t="s">
        <v>225</v>
      </c>
      <c r="D20" s="140">
        <f>SUM(D21+D22)</f>
        <v>224.2</v>
      </c>
      <c r="E20" s="140">
        <f>SUM(E21+E22)</f>
        <v>101</v>
      </c>
      <c r="F20" s="140">
        <f>SUM(F21+F22)</f>
        <v>101</v>
      </c>
    </row>
    <row r="21" spans="1:6" ht="106.5" customHeight="1">
      <c r="A21" s="116" t="s">
        <v>226</v>
      </c>
      <c r="B21" s="96" t="s">
        <v>227</v>
      </c>
      <c r="C21" s="128" t="s">
        <v>228</v>
      </c>
      <c r="D21" s="140">
        <v>223.2</v>
      </c>
      <c r="E21" s="140">
        <v>100</v>
      </c>
      <c r="F21" s="140">
        <v>100</v>
      </c>
    </row>
    <row r="22" spans="1:6" ht="62.25" customHeight="1">
      <c r="A22" s="116" t="s">
        <v>0</v>
      </c>
      <c r="B22" s="96" t="s">
        <v>229</v>
      </c>
      <c r="C22" s="128" t="s">
        <v>230</v>
      </c>
      <c r="D22" s="140">
        <v>1</v>
      </c>
      <c r="E22" s="140">
        <v>1</v>
      </c>
      <c r="F22" s="140">
        <v>1</v>
      </c>
    </row>
    <row r="23" spans="1:6" ht="31.5" customHeight="1">
      <c r="A23" s="118" t="s">
        <v>214</v>
      </c>
      <c r="B23" s="114" t="s">
        <v>231</v>
      </c>
      <c r="C23" s="126" t="s">
        <v>232</v>
      </c>
      <c r="D23" s="138">
        <f>D24+D29</f>
        <v>661.3</v>
      </c>
      <c r="E23" s="138">
        <f>E24+E29</f>
        <v>31</v>
      </c>
      <c r="F23" s="138">
        <f>F24+F29</f>
        <v>31</v>
      </c>
    </row>
    <row r="24" spans="1:6" ht="171" customHeight="1">
      <c r="A24" s="116" t="s">
        <v>214</v>
      </c>
      <c r="B24" s="114" t="s">
        <v>360</v>
      </c>
      <c r="C24" s="132" t="s">
        <v>318</v>
      </c>
      <c r="D24" s="144">
        <f>D25+D27</f>
        <v>231.3</v>
      </c>
      <c r="E24" s="144">
        <f>E25+E27</f>
        <v>11</v>
      </c>
      <c r="F24" s="144">
        <f>F25+F27</f>
        <v>11</v>
      </c>
    </row>
    <row r="25" spans="1:6" ht="83.25" customHeight="1">
      <c r="A25" s="116" t="s">
        <v>214</v>
      </c>
      <c r="B25" s="119" t="s">
        <v>319</v>
      </c>
      <c r="C25" s="131" t="s">
        <v>320</v>
      </c>
      <c r="D25" s="143">
        <f>(D26)</f>
        <v>31.3</v>
      </c>
      <c r="E25" s="143">
        <f>(E26)</f>
        <v>1</v>
      </c>
      <c r="F25" s="143">
        <f>(F26)</f>
        <v>1</v>
      </c>
    </row>
    <row r="26" spans="1:6" ht="131.25" customHeight="1">
      <c r="A26" s="116" t="s">
        <v>0</v>
      </c>
      <c r="B26" s="119" t="s">
        <v>321</v>
      </c>
      <c r="C26" s="131" t="s">
        <v>322</v>
      </c>
      <c r="D26" s="143">
        <v>31.3</v>
      </c>
      <c r="E26" s="143">
        <v>1</v>
      </c>
      <c r="F26" s="143">
        <v>1</v>
      </c>
    </row>
    <row r="27" spans="1:6" ht="110.25" customHeight="1">
      <c r="A27" s="116" t="s">
        <v>214</v>
      </c>
      <c r="B27" s="119" t="s">
        <v>323</v>
      </c>
      <c r="C27" s="131" t="s">
        <v>324</v>
      </c>
      <c r="D27" s="143">
        <f>(D28)</f>
        <v>200</v>
      </c>
      <c r="E27" s="143">
        <f>(E28)</f>
        <v>10</v>
      </c>
      <c r="F27" s="143">
        <f>(F28)</f>
        <v>10</v>
      </c>
    </row>
    <row r="28" spans="1:6" ht="110.25" customHeight="1">
      <c r="A28" s="116" t="s">
        <v>0</v>
      </c>
      <c r="B28" s="119" t="s">
        <v>325</v>
      </c>
      <c r="C28" s="131" t="s">
        <v>326</v>
      </c>
      <c r="D28" s="143">
        <v>200</v>
      </c>
      <c r="E28" s="143">
        <v>10</v>
      </c>
      <c r="F28" s="143">
        <v>10</v>
      </c>
    </row>
    <row r="29" spans="1:6" ht="39" customHeight="1">
      <c r="A29" s="117" t="s">
        <v>214</v>
      </c>
      <c r="B29" s="121" t="s">
        <v>338</v>
      </c>
      <c r="C29" s="132" t="s">
        <v>339</v>
      </c>
      <c r="D29" s="144">
        <f aca="true" t="shared" si="2" ref="D29:F31">D30</f>
        <v>430</v>
      </c>
      <c r="E29" s="144">
        <f t="shared" si="2"/>
        <v>20</v>
      </c>
      <c r="F29" s="144">
        <f t="shared" si="2"/>
        <v>20</v>
      </c>
    </row>
    <row r="30" spans="1:6" ht="99.75" customHeight="1">
      <c r="A30" s="120" t="s">
        <v>214</v>
      </c>
      <c r="B30" s="121" t="s">
        <v>359</v>
      </c>
      <c r="C30" s="130" t="s">
        <v>341</v>
      </c>
      <c r="D30" s="142">
        <f t="shared" si="2"/>
        <v>430</v>
      </c>
      <c r="E30" s="142">
        <f t="shared" si="2"/>
        <v>20</v>
      </c>
      <c r="F30" s="142">
        <f t="shared" si="2"/>
        <v>20</v>
      </c>
    </row>
    <row r="31" spans="1:6" ht="90.75" customHeight="1">
      <c r="A31" s="120" t="s">
        <v>214</v>
      </c>
      <c r="B31" s="121" t="s">
        <v>340</v>
      </c>
      <c r="C31" s="130" t="s">
        <v>341</v>
      </c>
      <c r="D31" s="142">
        <f t="shared" si="2"/>
        <v>430</v>
      </c>
      <c r="E31" s="142">
        <f t="shared" si="2"/>
        <v>20</v>
      </c>
      <c r="F31" s="142">
        <f t="shared" si="2"/>
        <v>20</v>
      </c>
    </row>
    <row r="32" spans="1:6" ht="231.75" customHeight="1">
      <c r="A32" s="120" t="s">
        <v>214</v>
      </c>
      <c r="B32" s="121" t="s">
        <v>343</v>
      </c>
      <c r="C32" s="130" t="s">
        <v>342</v>
      </c>
      <c r="D32" s="142">
        <f>D33+D34</f>
        <v>430</v>
      </c>
      <c r="E32" s="142">
        <f>E33+E34</f>
        <v>20</v>
      </c>
      <c r="F32" s="142">
        <f>F33+F34</f>
        <v>20</v>
      </c>
    </row>
    <row r="33" spans="1:6" ht="227.25" customHeight="1" hidden="1">
      <c r="A33" s="116" t="s">
        <v>344</v>
      </c>
      <c r="B33" s="121" t="s">
        <v>343</v>
      </c>
      <c r="C33" s="130" t="s">
        <v>342</v>
      </c>
      <c r="D33" s="142">
        <v>0</v>
      </c>
      <c r="E33" s="142">
        <v>10</v>
      </c>
      <c r="F33" s="142">
        <v>10</v>
      </c>
    </row>
    <row r="34" spans="1:6" ht="224.25" customHeight="1">
      <c r="A34" s="116" t="s">
        <v>233</v>
      </c>
      <c r="B34" s="121" t="s">
        <v>343</v>
      </c>
      <c r="C34" s="130" t="s">
        <v>342</v>
      </c>
      <c r="D34" s="142">
        <v>430</v>
      </c>
      <c r="E34" s="142">
        <v>10</v>
      </c>
      <c r="F34" s="142">
        <v>10</v>
      </c>
    </row>
    <row r="35" spans="1:6" ht="13.5" customHeight="1" hidden="1">
      <c r="A35" s="118" t="s">
        <v>214</v>
      </c>
      <c r="B35" s="114" t="s">
        <v>234</v>
      </c>
      <c r="C35" s="126" t="s">
        <v>235</v>
      </c>
      <c r="D35" s="138"/>
      <c r="E35" s="138"/>
      <c r="F35" s="138"/>
    </row>
    <row r="36" spans="1:6" ht="19.5" customHeight="1" hidden="1">
      <c r="A36" s="117" t="s">
        <v>214</v>
      </c>
      <c r="B36" s="113" t="s">
        <v>236</v>
      </c>
      <c r="C36" s="127" t="s">
        <v>237</v>
      </c>
      <c r="D36" s="139"/>
      <c r="E36" s="139"/>
      <c r="F36" s="139"/>
    </row>
    <row r="37" spans="1:6" ht="23.25" customHeight="1" hidden="1">
      <c r="A37" s="116" t="s">
        <v>0</v>
      </c>
      <c r="B37" s="96" t="s">
        <v>238</v>
      </c>
      <c r="C37" s="128" t="s">
        <v>239</v>
      </c>
      <c r="D37" s="140"/>
      <c r="E37" s="140"/>
      <c r="F37" s="140"/>
    </row>
    <row r="38" spans="1:6" ht="0.75" customHeight="1" hidden="1">
      <c r="A38" s="117" t="s">
        <v>214</v>
      </c>
      <c r="B38" s="113" t="s">
        <v>240</v>
      </c>
      <c r="C38" s="127" t="s">
        <v>241</v>
      </c>
      <c r="D38" s="139"/>
      <c r="E38" s="139"/>
      <c r="F38" s="139"/>
    </row>
    <row r="39" spans="1:6" ht="18" customHeight="1" hidden="1">
      <c r="A39" s="116" t="s">
        <v>0</v>
      </c>
      <c r="B39" s="96" t="s">
        <v>242</v>
      </c>
      <c r="C39" s="128" t="s">
        <v>243</v>
      </c>
      <c r="D39" s="140"/>
      <c r="E39" s="140"/>
      <c r="F39" s="140"/>
    </row>
    <row r="40" spans="1:6" ht="30" customHeight="1">
      <c r="A40" s="118" t="s">
        <v>214</v>
      </c>
      <c r="B40" s="114" t="s">
        <v>244</v>
      </c>
      <c r="C40" s="133" t="s">
        <v>245</v>
      </c>
      <c r="D40" s="145">
        <f>D41</f>
        <v>157821.8</v>
      </c>
      <c r="E40" s="145">
        <f>E41</f>
        <v>165308.7</v>
      </c>
      <c r="F40" s="145">
        <f>F41</f>
        <v>172616.8</v>
      </c>
    </row>
    <row r="41" spans="1:6" ht="53.25" customHeight="1">
      <c r="A41" s="118" t="s">
        <v>214</v>
      </c>
      <c r="B41" s="114" t="s">
        <v>246</v>
      </c>
      <c r="C41" s="126" t="s">
        <v>247</v>
      </c>
      <c r="D41" s="138">
        <f>D42+D45</f>
        <v>157821.8</v>
      </c>
      <c r="E41" s="138">
        <f>E42+E45</f>
        <v>165308.7</v>
      </c>
      <c r="F41" s="138">
        <f>F42+F45</f>
        <v>172616.8</v>
      </c>
    </row>
    <row r="42" spans="1:6" s="149" customFormat="1" ht="33" customHeight="1">
      <c r="A42" s="117" t="s">
        <v>214</v>
      </c>
      <c r="B42" s="113" t="s">
        <v>312</v>
      </c>
      <c r="C42" s="127" t="s">
        <v>277</v>
      </c>
      <c r="D42" s="139">
        <f aca="true" t="shared" si="3" ref="D42:F43">D43</f>
        <v>138395.5</v>
      </c>
      <c r="E42" s="139">
        <f t="shared" si="3"/>
        <v>144937</v>
      </c>
      <c r="F42" s="139">
        <f t="shared" si="3"/>
        <v>151314.4</v>
      </c>
    </row>
    <row r="43" spans="1:6" ht="27" customHeight="1">
      <c r="A43" s="116" t="s">
        <v>214</v>
      </c>
      <c r="B43" s="96" t="s">
        <v>335</v>
      </c>
      <c r="C43" s="128" t="s">
        <v>336</v>
      </c>
      <c r="D43" s="140">
        <f t="shared" si="3"/>
        <v>138395.5</v>
      </c>
      <c r="E43" s="140">
        <f t="shared" si="3"/>
        <v>144937</v>
      </c>
      <c r="F43" s="140">
        <f t="shared" si="3"/>
        <v>151314.4</v>
      </c>
    </row>
    <row r="44" spans="1:6" ht="73.5" customHeight="1">
      <c r="A44" s="116" t="s">
        <v>0</v>
      </c>
      <c r="B44" s="96" t="s">
        <v>337</v>
      </c>
      <c r="C44" s="128" t="s">
        <v>398</v>
      </c>
      <c r="D44" s="140">
        <v>138395.5</v>
      </c>
      <c r="E44" s="140">
        <v>144937</v>
      </c>
      <c r="F44" s="140">
        <v>151314.4</v>
      </c>
    </row>
    <row r="45" spans="1:6" ht="28.5" customHeight="1">
      <c r="A45" s="117" t="s">
        <v>214</v>
      </c>
      <c r="B45" s="113" t="s">
        <v>303</v>
      </c>
      <c r="C45" s="127" t="s">
        <v>278</v>
      </c>
      <c r="D45" s="139">
        <f>D46+D50</f>
        <v>19426.300000000003</v>
      </c>
      <c r="E45" s="139">
        <f>E46+E50</f>
        <v>20371.699999999997</v>
      </c>
      <c r="F45" s="139">
        <f>F46+F50</f>
        <v>21302.4</v>
      </c>
    </row>
    <row r="46" spans="1:6" ht="44.25" customHeight="1">
      <c r="A46" s="116" t="s">
        <v>214</v>
      </c>
      <c r="B46" s="96" t="s">
        <v>304</v>
      </c>
      <c r="C46" s="128" t="s">
        <v>248</v>
      </c>
      <c r="D46" s="140">
        <f>D47</f>
        <v>3721.1000000000004</v>
      </c>
      <c r="E46" s="140">
        <f>E47</f>
        <v>3901.6</v>
      </c>
      <c r="F46" s="140">
        <f>F47</f>
        <v>4079.7</v>
      </c>
    </row>
    <row r="47" spans="1:6" ht="70.5" customHeight="1">
      <c r="A47" s="116" t="s">
        <v>214</v>
      </c>
      <c r="B47" s="96" t="s">
        <v>305</v>
      </c>
      <c r="C47" s="128" t="s">
        <v>249</v>
      </c>
      <c r="D47" s="140">
        <f>D48+D49</f>
        <v>3721.1000000000004</v>
      </c>
      <c r="E47" s="140">
        <f>E48+E49</f>
        <v>3901.6</v>
      </c>
      <c r="F47" s="140">
        <f>F48+F49</f>
        <v>4079.7</v>
      </c>
    </row>
    <row r="48" spans="1:6" ht="98.25" customHeight="1">
      <c r="A48" s="116" t="s">
        <v>0</v>
      </c>
      <c r="B48" s="96" t="s">
        <v>308</v>
      </c>
      <c r="C48" s="128" t="s">
        <v>399</v>
      </c>
      <c r="D48" s="140">
        <v>3712.3</v>
      </c>
      <c r="E48" s="140">
        <v>3892.4</v>
      </c>
      <c r="F48" s="140">
        <v>4070.1</v>
      </c>
    </row>
    <row r="49" spans="1:6" ht="138.75" customHeight="1">
      <c r="A49" s="116" t="s">
        <v>0</v>
      </c>
      <c r="B49" s="96" t="s">
        <v>309</v>
      </c>
      <c r="C49" s="128" t="s">
        <v>400</v>
      </c>
      <c r="D49" s="140">
        <v>8.8</v>
      </c>
      <c r="E49" s="140">
        <v>9.2</v>
      </c>
      <c r="F49" s="140">
        <v>9.6</v>
      </c>
    </row>
    <row r="50" spans="1:6" ht="75.75" customHeight="1">
      <c r="A50" s="116" t="s">
        <v>214</v>
      </c>
      <c r="B50" s="96" t="s">
        <v>306</v>
      </c>
      <c r="C50" s="128" t="s">
        <v>402</v>
      </c>
      <c r="D50" s="140">
        <f>D51</f>
        <v>15705.2</v>
      </c>
      <c r="E50" s="140">
        <f>E51</f>
        <v>16470.1</v>
      </c>
      <c r="F50" s="140">
        <f>F51</f>
        <v>17222.7</v>
      </c>
    </row>
    <row r="51" spans="1:6" ht="101.25" customHeight="1">
      <c r="A51" s="116" t="s">
        <v>214</v>
      </c>
      <c r="B51" s="96" t="s">
        <v>307</v>
      </c>
      <c r="C51" s="128" t="s">
        <v>403</v>
      </c>
      <c r="D51" s="140">
        <f>D52+D53</f>
        <v>15705.2</v>
      </c>
      <c r="E51" s="140">
        <f>E52+E53</f>
        <v>16470.1</v>
      </c>
      <c r="F51" s="140">
        <f>F52+F53</f>
        <v>17222.7</v>
      </c>
    </row>
    <row r="52" spans="1:6" ht="54" customHeight="1">
      <c r="A52" s="116" t="s">
        <v>0</v>
      </c>
      <c r="B52" s="96" t="s">
        <v>310</v>
      </c>
      <c r="C52" s="128" t="s">
        <v>401</v>
      </c>
      <c r="D52" s="140">
        <v>9910.2</v>
      </c>
      <c r="E52" s="140">
        <v>10392.9</v>
      </c>
      <c r="F52" s="140">
        <v>10868</v>
      </c>
    </row>
    <row r="53" spans="1:6" ht="59.25" customHeight="1">
      <c r="A53" s="116" t="s">
        <v>0</v>
      </c>
      <c r="B53" s="116" t="s">
        <v>311</v>
      </c>
      <c r="C53" s="128" t="s">
        <v>250</v>
      </c>
      <c r="D53" s="140">
        <v>5795</v>
      </c>
      <c r="E53" s="140">
        <v>6077.2</v>
      </c>
      <c r="F53" s="140">
        <v>6354.7</v>
      </c>
    </row>
    <row r="54" spans="1:6" ht="25.5" hidden="1">
      <c r="A54" s="118" t="s">
        <v>214</v>
      </c>
      <c r="B54" s="118" t="s">
        <v>251</v>
      </c>
      <c r="C54" s="126" t="s">
        <v>252</v>
      </c>
      <c r="D54" s="138"/>
      <c r="E54" s="138"/>
      <c r="F54" s="138"/>
    </row>
    <row r="55" spans="1:6" ht="72" customHeight="1" hidden="1">
      <c r="A55" s="117" t="s">
        <v>0</v>
      </c>
      <c r="B55" s="122" t="s">
        <v>253</v>
      </c>
      <c r="C55" s="134" t="s">
        <v>254</v>
      </c>
      <c r="D55" s="146">
        <f>SUM(D56)</f>
        <v>0</v>
      </c>
      <c r="E55" s="146">
        <f>SUM(E56)</f>
        <v>0</v>
      </c>
      <c r="F55" s="146">
        <f>SUM(F56)</f>
        <v>0</v>
      </c>
    </row>
    <row r="56" spans="1:6" ht="67.5" customHeight="1" hidden="1">
      <c r="A56" s="116" t="s">
        <v>0</v>
      </c>
      <c r="B56" s="123" t="s">
        <v>255</v>
      </c>
      <c r="C56" s="135" t="s">
        <v>254</v>
      </c>
      <c r="D56" s="147"/>
      <c r="E56" s="147"/>
      <c r="F56" s="147"/>
    </row>
    <row r="57" spans="1:6" ht="29.25" customHeight="1">
      <c r="A57" s="96"/>
      <c r="B57" s="124" t="s">
        <v>376</v>
      </c>
      <c r="C57" s="136"/>
      <c r="D57" s="148">
        <f>SUM(D13+D40)</f>
        <v>162057.8</v>
      </c>
      <c r="E57" s="148">
        <f>SUM(E13+E40)</f>
        <v>168640.7</v>
      </c>
      <c r="F57" s="148">
        <f>SUM(F13+F40)</f>
        <v>176094.8</v>
      </c>
    </row>
    <row r="58" spans="1:6" ht="12.75">
      <c r="A58" s="92"/>
      <c r="B58" s="93"/>
      <c r="C58" s="92"/>
      <c r="D58" s="92"/>
      <c r="E58" s="92"/>
      <c r="F58" s="92"/>
    </row>
    <row r="59" spans="1:6" ht="12.75">
      <c r="A59" s="92"/>
      <c r="B59" s="93"/>
      <c r="C59" s="92"/>
      <c r="D59" s="92"/>
      <c r="E59" s="92"/>
      <c r="F59" s="92"/>
    </row>
    <row r="61" spans="1:6" ht="12.75">
      <c r="A61" s="191"/>
      <c r="B61" s="191"/>
      <c r="C61" s="191"/>
      <c r="D61" s="191"/>
      <c r="E61" s="98"/>
      <c r="F61" s="98"/>
    </row>
    <row r="62" spans="1:6" ht="12.75">
      <c r="A62" s="6"/>
      <c r="B62" s="6"/>
      <c r="C62" s="6"/>
      <c r="D62" s="6"/>
      <c r="E62" s="6"/>
      <c r="F62" s="6"/>
    </row>
    <row r="63" spans="1:6" ht="12.75">
      <c r="A63" s="191"/>
      <c r="B63" s="191"/>
      <c r="C63" s="191"/>
      <c r="D63" s="191"/>
      <c r="E63" s="98"/>
      <c r="F63" s="98"/>
    </row>
  </sheetData>
  <sheetProtection/>
  <mergeCells count="18">
    <mergeCell ref="D11:D12"/>
    <mergeCell ref="E11:F11"/>
    <mergeCell ref="A11:B12"/>
    <mergeCell ref="J8:J9"/>
    <mergeCell ref="A7:F7"/>
    <mergeCell ref="A4:D4"/>
    <mergeCell ref="A6:D6"/>
    <mergeCell ref="A5:D5"/>
    <mergeCell ref="A63:D63"/>
    <mergeCell ref="C10:C12"/>
    <mergeCell ref="A8:F8"/>
    <mergeCell ref="A9:F9"/>
    <mergeCell ref="A1:F1"/>
    <mergeCell ref="A2:F2"/>
    <mergeCell ref="A3:F3"/>
    <mergeCell ref="D10:F10"/>
    <mergeCell ref="A10:B10"/>
    <mergeCell ref="A61:D61"/>
  </mergeCells>
  <printOptions/>
  <pageMargins left="0.7086614173228347" right="0.11811023622047245" top="0.35433070866141736" bottom="0.35433070866141736" header="0.31496062992125984" footer="0.31496062992125984"/>
  <pageSetup horizontalDpi="600" verticalDpi="600" orientation="portrait" paperSize="9" r:id="rId1"/>
  <rowBreaks count="2" manualBreakCount="2">
    <brk id="22" max="255" man="1"/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2"/>
  <sheetViews>
    <sheetView zoomScalePageLayoutView="0" workbookViewId="0" topLeftCell="A174">
      <selection activeCell="G188" sqref="G188"/>
    </sheetView>
  </sheetViews>
  <sheetFormatPr defaultColWidth="9.140625" defaultRowHeight="12.75"/>
  <cols>
    <col min="1" max="1" width="4.7109375" style="53" customWidth="1"/>
    <col min="2" max="2" width="35.57421875" style="0" customWidth="1"/>
    <col min="3" max="3" width="5.57421875" style="0" customWidth="1"/>
    <col min="4" max="4" width="7.140625" style="0" customWidth="1"/>
    <col min="5" max="5" width="12.00390625" style="0" customWidth="1"/>
    <col min="6" max="6" width="5.421875" style="0" customWidth="1"/>
    <col min="7" max="7" width="11.00390625" style="0" customWidth="1"/>
    <col min="8" max="8" width="10.7109375" style="0" customWidth="1"/>
    <col min="9" max="9" width="10.140625" style="0" customWidth="1"/>
    <col min="10" max="10" width="9.140625" style="0" customWidth="1"/>
    <col min="11" max="11" width="10.140625" style="0" customWidth="1"/>
    <col min="12" max="12" width="9.8515625" style="0" customWidth="1"/>
  </cols>
  <sheetData>
    <row r="1" spans="1:14" ht="12.75">
      <c r="A1" s="198" t="s">
        <v>171</v>
      </c>
      <c r="B1" s="198"/>
      <c r="C1" s="198"/>
      <c r="D1" s="198"/>
      <c r="E1" s="198"/>
      <c r="F1" s="198"/>
      <c r="G1" s="198"/>
      <c r="H1" s="199"/>
      <c r="I1" s="199"/>
      <c r="J1" s="8"/>
      <c r="K1" s="8"/>
      <c r="L1" s="8"/>
      <c r="M1" s="8"/>
      <c r="N1" s="8"/>
    </row>
    <row r="2" spans="1:14" ht="3.75" customHeight="1">
      <c r="A2" s="67"/>
      <c r="B2" s="7"/>
      <c r="C2" s="7"/>
      <c r="D2" s="7"/>
      <c r="E2" s="7"/>
      <c r="F2" s="7"/>
      <c r="G2" s="7"/>
      <c r="H2" s="7"/>
      <c r="I2" s="7"/>
      <c r="J2" s="8"/>
      <c r="K2" s="8"/>
      <c r="L2" s="8"/>
      <c r="M2" s="8"/>
      <c r="N2" s="8"/>
    </row>
    <row r="3" spans="1:14" ht="37.5" customHeight="1">
      <c r="A3" s="200" t="s">
        <v>413</v>
      </c>
      <c r="B3" s="200"/>
      <c r="C3" s="200"/>
      <c r="D3" s="200"/>
      <c r="E3" s="201"/>
      <c r="F3" s="201"/>
      <c r="G3" s="201"/>
      <c r="H3" s="201"/>
      <c r="I3" s="201"/>
      <c r="J3" s="8"/>
      <c r="K3" s="8"/>
      <c r="L3" s="8"/>
      <c r="M3" s="8"/>
      <c r="N3" s="8"/>
    </row>
    <row r="4" spans="1:9" ht="54.75" customHeight="1">
      <c r="A4" s="200" t="s">
        <v>414</v>
      </c>
      <c r="B4" s="200"/>
      <c r="C4" s="200"/>
      <c r="D4" s="200"/>
      <c r="E4" s="201"/>
      <c r="F4" s="201"/>
      <c r="G4" s="201"/>
      <c r="H4" s="201"/>
      <c r="I4" s="201"/>
    </row>
    <row r="5" spans="1:9" ht="7.5" customHeight="1">
      <c r="A5" s="200"/>
      <c r="B5" s="200"/>
      <c r="C5" s="200"/>
      <c r="D5" s="200"/>
      <c r="E5" s="201"/>
      <c r="F5" s="201"/>
      <c r="G5" s="201"/>
      <c r="H5" s="86"/>
      <c r="I5" s="86"/>
    </row>
    <row r="6" spans="1:9" ht="30" customHeight="1">
      <c r="A6" s="195" t="s">
        <v>393</v>
      </c>
      <c r="B6" s="196"/>
      <c r="C6" s="196"/>
      <c r="D6" s="196"/>
      <c r="E6" s="196"/>
      <c r="F6" s="196"/>
      <c r="G6" s="196"/>
      <c r="H6" s="196"/>
      <c r="I6" s="196"/>
    </row>
    <row r="7" spans="1:9" ht="15" customHeight="1">
      <c r="A7" s="195" t="s">
        <v>391</v>
      </c>
      <c r="B7" s="196"/>
      <c r="C7" s="196"/>
      <c r="D7" s="196"/>
      <c r="E7" s="196"/>
      <c r="F7" s="196"/>
      <c r="G7" s="196"/>
      <c r="H7" s="196"/>
      <c r="I7" s="196"/>
    </row>
    <row r="8" spans="1:9" ht="13.5" customHeight="1">
      <c r="A8" s="70"/>
      <c r="B8" s="212" t="s">
        <v>2</v>
      </c>
      <c r="C8" s="212"/>
      <c r="D8" s="212"/>
      <c r="E8" s="212"/>
      <c r="F8" s="212"/>
      <c r="G8" s="213"/>
      <c r="H8" s="214"/>
      <c r="I8" s="214"/>
    </row>
    <row r="9" spans="1:9" ht="13.5" customHeight="1">
      <c r="A9" s="223" t="s">
        <v>128</v>
      </c>
      <c r="B9" s="224" t="s">
        <v>3</v>
      </c>
      <c r="C9" s="224" t="s">
        <v>4</v>
      </c>
      <c r="D9" s="224" t="s">
        <v>129</v>
      </c>
      <c r="E9" s="224" t="s">
        <v>130</v>
      </c>
      <c r="F9" s="224" t="s">
        <v>131</v>
      </c>
      <c r="G9" s="215" t="s">
        <v>379</v>
      </c>
      <c r="H9" s="216"/>
      <c r="I9" s="216"/>
    </row>
    <row r="10" spans="1:9" ht="13.5" customHeight="1">
      <c r="A10" s="223"/>
      <c r="B10" s="223"/>
      <c r="C10" s="223"/>
      <c r="D10" s="223"/>
      <c r="E10" s="223"/>
      <c r="F10" s="223"/>
      <c r="G10" s="220" t="s">
        <v>381</v>
      </c>
      <c r="H10" s="222" t="s">
        <v>380</v>
      </c>
      <c r="I10" s="222"/>
    </row>
    <row r="11" spans="1:12" ht="63.75" customHeight="1">
      <c r="A11" s="223"/>
      <c r="B11" s="223"/>
      <c r="C11" s="223"/>
      <c r="D11" s="223"/>
      <c r="E11" s="223"/>
      <c r="F11" s="223"/>
      <c r="G11" s="221"/>
      <c r="H11" s="10" t="s">
        <v>382</v>
      </c>
      <c r="I11" s="10" t="s">
        <v>383</v>
      </c>
      <c r="L11" s="11"/>
    </row>
    <row r="12" spans="1:12" ht="38.25" customHeight="1">
      <c r="A12" s="57" t="s">
        <v>5</v>
      </c>
      <c r="B12" s="58" t="s">
        <v>6</v>
      </c>
      <c r="C12" s="57">
        <v>945</v>
      </c>
      <c r="D12" s="59"/>
      <c r="E12" s="60"/>
      <c r="F12" s="60"/>
      <c r="G12" s="100">
        <f>G13+G38</f>
        <v>5025.3</v>
      </c>
      <c r="H12" s="100">
        <f>H13+H38</f>
        <v>5334.6</v>
      </c>
      <c r="I12" s="100">
        <f>I13+I38</f>
        <v>5550.400000000001</v>
      </c>
      <c r="L12" s="11"/>
    </row>
    <row r="13" spans="1:14" ht="31.5" customHeight="1">
      <c r="A13" s="54" t="s">
        <v>5</v>
      </c>
      <c r="B13" s="54" t="s">
        <v>7</v>
      </c>
      <c r="C13" s="56" t="s">
        <v>8</v>
      </c>
      <c r="D13" s="55" t="s">
        <v>9</v>
      </c>
      <c r="E13" s="56"/>
      <c r="F13" s="56"/>
      <c r="G13" s="101">
        <f>G14+G20+G34</f>
        <v>5025.3</v>
      </c>
      <c r="H13" s="101">
        <f>H14+H20+H34</f>
        <v>5334.6</v>
      </c>
      <c r="I13" s="101">
        <f>I14+I20+I34</f>
        <v>5550.400000000001</v>
      </c>
      <c r="J13" s="150"/>
      <c r="K13" s="151"/>
      <c r="L13" s="9"/>
      <c r="M13" s="16"/>
      <c r="N13" s="17"/>
    </row>
    <row r="14" spans="1:13" ht="46.5" customHeight="1">
      <c r="A14" s="12" t="s">
        <v>10</v>
      </c>
      <c r="B14" s="18" t="s">
        <v>11</v>
      </c>
      <c r="C14" s="13" t="s">
        <v>8</v>
      </c>
      <c r="D14" s="13" t="s">
        <v>12</v>
      </c>
      <c r="E14" s="3"/>
      <c r="F14" s="3"/>
      <c r="G14" s="102">
        <f>G15</f>
        <v>1772.4</v>
      </c>
      <c r="H14" s="102">
        <f>H15</f>
        <v>1858.3</v>
      </c>
      <c r="I14" s="102">
        <f>I15</f>
        <v>1943.2</v>
      </c>
      <c r="K14" s="19"/>
      <c r="M14" s="17"/>
    </row>
    <row r="15" spans="1:12" ht="26.25" customHeight="1">
      <c r="A15" s="20" t="s">
        <v>13</v>
      </c>
      <c r="B15" s="21" t="s">
        <v>145</v>
      </c>
      <c r="C15" s="2" t="s">
        <v>8</v>
      </c>
      <c r="D15" s="2" t="s">
        <v>12</v>
      </c>
      <c r="E15" s="22" t="s">
        <v>173</v>
      </c>
      <c r="F15" s="22"/>
      <c r="G15" s="103">
        <f>SUM(G16+G18)</f>
        <v>1772.4</v>
      </c>
      <c r="H15" s="103">
        <f>SUM(H16+H18)</f>
        <v>1858.3</v>
      </c>
      <c r="I15" s="103">
        <f>SUM(I16+I18)</f>
        <v>1943.2</v>
      </c>
      <c r="K15" s="24"/>
      <c r="L15" s="6"/>
    </row>
    <row r="16" spans="1:12" ht="84" customHeight="1">
      <c r="A16" s="20" t="s">
        <v>14</v>
      </c>
      <c r="B16" s="21" t="s">
        <v>109</v>
      </c>
      <c r="C16" s="2" t="s">
        <v>8</v>
      </c>
      <c r="D16" s="2" t="s">
        <v>12</v>
      </c>
      <c r="E16" s="22" t="s">
        <v>173</v>
      </c>
      <c r="F16" s="22" t="s">
        <v>110</v>
      </c>
      <c r="G16" s="103">
        <f>SUM(G17)</f>
        <v>1772.4</v>
      </c>
      <c r="H16" s="103">
        <f>SUM(H17)</f>
        <v>1858.3</v>
      </c>
      <c r="I16" s="103">
        <f>SUM(I17)</f>
        <v>1943.2</v>
      </c>
      <c r="K16" s="24"/>
      <c r="L16" s="6"/>
    </row>
    <row r="17" spans="1:12" ht="29.25" customHeight="1">
      <c r="A17" s="25" t="s">
        <v>107</v>
      </c>
      <c r="B17" s="20" t="s">
        <v>100</v>
      </c>
      <c r="C17" s="2" t="s">
        <v>8</v>
      </c>
      <c r="D17" s="2" t="s">
        <v>12</v>
      </c>
      <c r="E17" s="22" t="s">
        <v>173</v>
      </c>
      <c r="F17" s="22" t="s">
        <v>99</v>
      </c>
      <c r="G17" s="103">
        <v>1772.4</v>
      </c>
      <c r="H17" s="103">
        <v>1858.3</v>
      </c>
      <c r="I17" s="103">
        <v>1943.2</v>
      </c>
      <c r="K17" s="24"/>
      <c r="L17" s="24"/>
    </row>
    <row r="18" spans="1:12" ht="21.75" customHeight="1" hidden="1">
      <c r="A18" s="25" t="s">
        <v>52</v>
      </c>
      <c r="B18" s="20" t="s">
        <v>345</v>
      </c>
      <c r="C18" s="2" t="s">
        <v>8</v>
      </c>
      <c r="D18" s="2" t="s">
        <v>12</v>
      </c>
      <c r="E18" s="22" t="s">
        <v>173</v>
      </c>
      <c r="F18" s="22" t="s">
        <v>111</v>
      </c>
      <c r="G18" s="103"/>
      <c r="H18" s="103"/>
      <c r="I18" s="103"/>
      <c r="K18" s="24"/>
      <c r="L18" s="24"/>
    </row>
    <row r="19" spans="1:12" ht="37.5" customHeight="1" hidden="1">
      <c r="A19" s="25" t="s">
        <v>108</v>
      </c>
      <c r="B19" s="20" t="s">
        <v>101</v>
      </c>
      <c r="C19" s="2" t="s">
        <v>8</v>
      </c>
      <c r="D19" s="2" t="s">
        <v>12</v>
      </c>
      <c r="E19" s="22" t="s">
        <v>173</v>
      </c>
      <c r="F19" s="22" t="s">
        <v>84</v>
      </c>
      <c r="G19" s="103"/>
      <c r="H19" s="103"/>
      <c r="I19" s="103"/>
      <c r="K19" s="24"/>
      <c r="L19" s="24"/>
    </row>
    <row r="20" spans="1:13" ht="68.25" customHeight="1">
      <c r="A20" s="12" t="s">
        <v>15</v>
      </c>
      <c r="B20" s="12" t="s">
        <v>16</v>
      </c>
      <c r="C20" s="13" t="s">
        <v>8</v>
      </c>
      <c r="D20" s="13" t="s">
        <v>17</v>
      </c>
      <c r="E20" s="3"/>
      <c r="F20" s="3"/>
      <c r="G20" s="102">
        <f>G21+G24+G27</f>
        <v>3124.9</v>
      </c>
      <c r="H20" s="102">
        <f>H21+H24+H27</f>
        <v>3368.3</v>
      </c>
      <c r="I20" s="102">
        <f>I21+I24+I27</f>
        <v>3499.2000000000003</v>
      </c>
      <c r="K20" s="17"/>
      <c r="M20" s="17"/>
    </row>
    <row r="21" spans="1:13" ht="105.75" customHeight="1" hidden="1">
      <c r="A21" s="20" t="s">
        <v>18</v>
      </c>
      <c r="B21" s="26" t="s">
        <v>355</v>
      </c>
      <c r="C21" s="27" t="s">
        <v>8</v>
      </c>
      <c r="D21" s="27" t="s">
        <v>17</v>
      </c>
      <c r="E21" s="28" t="s">
        <v>350</v>
      </c>
      <c r="F21" s="28"/>
      <c r="G21" s="99">
        <f>G22</f>
        <v>0</v>
      </c>
      <c r="H21" s="99">
        <f>H22</f>
        <v>0</v>
      </c>
      <c r="I21" s="99">
        <f>I22</f>
        <v>0</v>
      </c>
      <c r="K21" s="17"/>
      <c r="M21" s="17"/>
    </row>
    <row r="22" spans="1:13" ht="78" customHeight="1" hidden="1">
      <c r="A22" s="20" t="s">
        <v>19</v>
      </c>
      <c r="B22" s="21" t="s">
        <v>109</v>
      </c>
      <c r="C22" s="27" t="s">
        <v>8</v>
      </c>
      <c r="D22" s="27" t="s">
        <v>17</v>
      </c>
      <c r="E22" s="28" t="s">
        <v>350</v>
      </c>
      <c r="F22" s="28" t="s">
        <v>110</v>
      </c>
      <c r="G22" s="99">
        <f>SUM(G23)</f>
        <v>0</v>
      </c>
      <c r="H22" s="99">
        <f>SUM(H23)</f>
        <v>0</v>
      </c>
      <c r="I22" s="99">
        <f>SUM(I23)</f>
        <v>0</v>
      </c>
      <c r="K22" s="17"/>
      <c r="M22" s="17"/>
    </row>
    <row r="23" spans="1:13" ht="31.5" customHeight="1" hidden="1">
      <c r="A23" s="20" t="s">
        <v>115</v>
      </c>
      <c r="B23" s="20" t="s">
        <v>100</v>
      </c>
      <c r="C23" s="27" t="s">
        <v>8</v>
      </c>
      <c r="D23" s="27" t="s">
        <v>17</v>
      </c>
      <c r="E23" s="28" t="s">
        <v>350</v>
      </c>
      <c r="F23" s="28" t="s">
        <v>99</v>
      </c>
      <c r="G23" s="99">
        <v>0</v>
      </c>
      <c r="H23" s="99">
        <v>0</v>
      </c>
      <c r="I23" s="99">
        <v>0</v>
      </c>
      <c r="K23" s="17"/>
      <c r="M23" s="17"/>
    </row>
    <row r="24" spans="1:13" ht="102.75" customHeight="1">
      <c r="A24" s="20" t="s">
        <v>18</v>
      </c>
      <c r="B24" s="26" t="s">
        <v>146</v>
      </c>
      <c r="C24" s="27" t="s">
        <v>8</v>
      </c>
      <c r="D24" s="27" t="s">
        <v>17</v>
      </c>
      <c r="E24" s="28" t="s">
        <v>175</v>
      </c>
      <c r="F24" s="28"/>
      <c r="G24" s="99">
        <f>G25</f>
        <v>178.2</v>
      </c>
      <c r="H24" s="99">
        <f>H25</f>
        <v>186.9</v>
      </c>
      <c r="I24" s="99">
        <f>I25</f>
        <v>195.4</v>
      </c>
      <c r="K24" s="17"/>
      <c r="M24" s="17"/>
    </row>
    <row r="25" spans="1:13" ht="82.5" customHeight="1">
      <c r="A25" s="20" t="s">
        <v>19</v>
      </c>
      <c r="B25" s="21" t="s">
        <v>109</v>
      </c>
      <c r="C25" s="27" t="s">
        <v>8</v>
      </c>
      <c r="D25" s="27" t="s">
        <v>17</v>
      </c>
      <c r="E25" s="28" t="s">
        <v>175</v>
      </c>
      <c r="F25" s="28" t="s">
        <v>110</v>
      </c>
      <c r="G25" s="99">
        <f>SUM(G26)</f>
        <v>178.2</v>
      </c>
      <c r="H25" s="99">
        <f>SUM(H26)</f>
        <v>186.9</v>
      </c>
      <c r="I25" s="99">
        <f>SUM(I26)</f>
        <v>195.4</v>
      </c>
      <c r="K25" s="17"/>
      <c r="M25" s="17"/>
    </row>
    <row r="26" spans="1:13" ht="26.25" customHeight="1">
      <c r="A26" s="20" t="s">
        <v>115</v>
      </c>
      <c r="B26" s="20" t="s">
        <v>100</v>
      </c>
      <c r="C26" s="27" t="s">
        <v>8</v>
      </c>
      <c r="D26" s="27" t="s">
        <v>17</v>
      </c>
      <c r="E26" s="28" t="s">
        <v>175</v>
      </c>
      <c r="F26" s="28" t="s">
        <v>99</v>
      </c>
      <c r="G26" s="99">
        <v>178.2</v>
      </c>
      <c r="H26" s="99">
        <v>186.9</v>
      </c>
      <c r="I26" s="99">
        <v>195.4</v>
      </c>
      <c r="K26" s="17"/>
      <c r="M26" s="17"/>
    </row>
    <row r="27" spans="1:11" ht="38.25" customHeight="1">
      <c r="A27" s="4" t="s">
        <v>20</v>
      </c>
      <c r="B27" s="21" t="s">
        <v>147</v>
      </c>
      <c r="C27" s="2" t="s">
        <v>8</v>
      </c>
      <c r="D27" s="2" t="s">
        <v>17</v>
      </c>
      <c r="E27" s="22" t="s">
        <v>174</v>
      </c>
      <c r="F27" s="22"/>
      <c r="G27" s="103">
        <f>G28+G30+G32</f>
        <v>2946.7000000000003</v>
      </c>
      <c r="H27" s="103">
        <f>H28+H30+H32</f>
        <v>3181.4</v>
      </c>
      <c r="I27" s="103">
        <f>I28+I30+I32</f>
        <v>3303.8</v>
      </c>
      <c r="K27" s="17"/>
    </row>
    <row r="28" spans="1:11" ht="78.75" customHeight="1">
      <c r="A28" s="4" t="s">
        <v>55</v>
      </c>
      <c r="B28" s="21" t="s">
        <v>109</v>
      </c>
      <c r="C28" s="2" t="s">
        <v>8</v>
      </c>
      <c r="D28" s="2" t="s">
        <v>17</v>
      </c>
      <c r="E28" s="22" t="s">
        <v>174</v>
      </c>
      <c r="F28" s="22" t="s">
        <v>110</v>
      </c>
      <c r="G28" s="103">
        <f>SUM(G29)</f>
        <v>2209.8</v>
      </c>
      <c r="H28" s="103">
        <f>SUM(H29)</f>
        <v>2316.3</v>
      </c>
      <c r="I28" s="103">
        <f>SUM(I29)</f>
        <v>2421.5</v>
      </c>
      <c r="K28" s="17"/>
    </row>
    <row r="29" spans="1:11" ht="27.75" customHeight="1">
      <c r="A29" s="4" t="s">
        <v>116</v>
      </c>
      <c r="B29" s="20" t="s">
        <v>100</v>
      </c>
      <c r="C29" s="2" t="s">
        <v>8</v>
      </c>
      <c r="D29" s="2" t="s">
        <v>17</v>
      </c>
      <c r="E29" s="22" t="s">
        <v>174</v>
      </c>
      <c r="F29" s="22" t="s">
        <v>99</v>
      </c>
      <c r="G29" s="103">
        <v>2209.8</v>
      </c>
      <c r="H29" s="103">
        <v>2316.3</v>
      </c>
      <c r="I29" s="103">
        <v>2421.5</v>
      </c>
      <c r="K29" s="17"/>
    </row>
    <row r="30" spans="1:11" ht="48" customHeight="1">
      <c r="A30" s="4" t="s">
        <v>408</v>
      </c>
      <c r="B30" s="20" t="s">
        <v>345</v>
      </c>
      <c r="C30" s="2" t="s">
        <v>8</v>
      </c>
      <c r="D30" s="2" t="s">
        <v>117</v>
      </c>
      <c r="E30" s="22" t="s">
        <v>174</v>
      </c>
      <c r="F30" s="22" t="s">
        <v>111</v>
      </c>
      <c r="G30" s="103">
        <f>SUM(G31)</f>
        <v>735.9</v>
      </c>
      <c r="H30" s="103">
        <f>SUM(H31)</f>
        <v>864.1</v>
      </c>
      <c r="I30" s="103">
        <f>SUM(I31)</f>
        <v>881.3</v>
      </c>
      <c r="K30" s="17"/>
    </row>
    <row r="31" spans="1:11" ht="41.25" customHeight="1">
      <c r="A31" s="4" t="s">
        <v>409</v>
      </c>
      <c r="B31" s="20" t="s">
        <v>101</v>
      </c>
      <c r="C31" s="2" t="s">
        <v>8</v>
      </c>
      <c r="D31" s="2" t="s">
        <v>17</v>
      </c>
      <c r="E31" s="22" t="s">
        <v>174</v>
      </c>
      <c r="F31" s="22" t="s">
        <v>84</v>
      </c>
      <c r="G31" s="103">
        <v>735.9</v>
      </c>
      <c r="H31" s="103">
        <v>864.1</v>
      </c>
      <c r="I31" s="103">
        <v>881.3</v>
      </c>
      <c r="K31" s="17"/>
    </row>
    <row r="32" spans="1:11" ht="20.25" customHeight="1">
      <c r="A32" s="4" t="s">
        <v>410</v>
      </c>
      <c r="B32" s="20" t="s">
        <v>119</v>
      </c>
      <c r="C32" s="2" t="s">
        <v>8</v>
      </c>
      <c r="D32" s="2" t="s">
        <v>17</v>
      </c>
      <c r="E32" s="22" t="s">
        <v>174</v>
      </c>
      <c r="F32" s="22" t="s">
        <v>118</v>
      </c>
      <c r="G32" s="103">
        <f>SUM(G33)</f>
        <v>1</v>
      </c>
      <c r="H32" s="103">
        <f>SUM(H33)</f>
        <v>1</v>
      </c>
      <c r="I32" s="103">
        <f>SUM(I33)</f>
        <v>1</v>
      </c>
      <c r="K32" s="17"/>
    </row>
    <row r="33" spans="1:11" ht="27.75" customHeight="1">
      <c r="A33" s="4" t="s">
        <v>411</v>
      </c>
      <c r="B33" s="20" t="s">
        <v>85</v>
      </c>
      <c r="C33" s="2" t="s">
        <v>8</v>
      </c>
      <c r="D33" s="2" t="s">
        <v>17</v>
      </c>
      <c r="E33" s="22" t="s">
        <v>174</v>
      </c>
      <c r="F33" s="22" t="s">
        <v>86</v>
      </c>
      <c r="G33" s="103">
        <v>1</v>
      </c>
      <c r="H33" s="103">
        <v>1</v>
      </c>
      <c r="I33" s="103">
        <v>1</v>
      </c>
      <c r="K33" s="17"/>
    </row>
    <row r="34" spans="1:9" ht="15.75" customHeight="1">
      <c r="A34" s="31" t="s">
        <v>33</v>
      </c>
      <c r="B34" s="31" t="s">
        <v>34</v>
      </c>
      <c r="C34" s="5" t="s">
        <v>8</v>
      </c>
      <c r="D34" s="13" t="s">
        <v>35</v>
      </c>
      <c r="E34" s="3"/>
      <c r="F34" s="3"/>
      <c r="G34" s="102">
        <f aca="true" t="shared" si="0" ref="G34:I36">SUM(G35)</f>
        <v>128</v>
      </c>
      <c r="H34" s="102">
        <f t="shared" si="0"/>
        <v>108</v>
      </c>
      <c r="I34" s="102">
        <f t="shared" si="0"/>
        <v>108</v>
      </c>
    </row>
    <row r="35" spans="1:9" ht="60" customHeight="1">
      <c r="A35" s="33" t="s">
        <v>36</v>
      </c>
      <c r="B35" s="66" t="s">
        <v>151</v>
      </c>
      <c r="C35" s="27" t="s">
        <v>8</v>
      </c>
      <c r="D35" s="2" t="s">
        <v>35</v>
      </c>
      <c r="E35" s="2" t="s">
        <v>180</v>
      </c>
      <c r="F35" s="22"/>
      <c r="G35" s="103">
        <f t="shared" si="0"/>
        <v>128</v>
      </c>
      <c r="H35" s="103">
        <f t="shared" si="0"/>
        <v>108</v>
      </c>
      <c r="I35" s="103">
        <f t="shared" si="0"/>
        <v>108</v>
      </c>
    </row>
    <row r="36" spans="1:9" ht="17.25" customHeight="1">
      <c r="A36" s="33" t="s">
        <v>38</v>
      </c>
      <c r="B36" s="20" t="s">
        <v>119</v>
      </c>
      <c r="C36" s="27" t="s">
        <v>8</v>
      </c>
      <c r="D36" s="2" t="s">
        <v>35</v>
      </c>
      <c r="E36" s="2" t="s">
        <v>180</v>
      </c>
      <c r="F36" s="22" t="s">
        <v>118</v>
      </c>
      <c r="G36" s="103">
        <f t="shared" si="0"/>
        <v>128</v>
      </c>
      <c r="H36" s="103">
        <f t="shared" si="0"/>
        <v>108</v>
      </c>
      <c r="I36" s="103">
        <f t="shared" si="0"/>
        <v>108</v>
      </c>
    </row>
    <row r="37" spans="1:9" ht="26.25" customHeight="1">
      <c r="A37" s="33" t="s">
        <v>123</v>
      </c>
      <c r="B37" s="20" t="s">
        <v>85</v>
      </c>
      <c r="C37" s="27" t="s">
        <v>8</v>
      </c>
      <c r="D37" s="2" t="s">
        <v>35</v>
      </c>
      <c r="E37" s="2" t="s">
        <v>180</v>
      </c>
      <c r="F37" s="22" t="s">
        <v>86</v>
      </c>
      <c r="G37" s="103">
        <v>128</v>
      </c>
      <c r="H37" s="103">
        <v>108</v>
      </c>
      <c r="I37" s="103">
        <v>108</v>
      </c>
    </row>
    <row r="38" spans="1:13" s="35" customFormat="1" ht="0.75" customHeight="1">
      <c r="A38" s="31" t="s">
        <v>21</v>
      </c>
      <c r="B38" s="12" t="s">
        <v>61</v>
      </c>
      <c r="C38" s="5" t="s">
        <v>8</v>
      </c>
      <c r="D38" s="13" t="s">
        <v>62</v>
      </c>
      <c r="E38" s="3"/>
      <c r="F38" s="3"/>
      <c r="G38" s="102"/>
      <c r="H38" s="102"/>
      <c r="I38" s="102"/>
      <c r="M38" s="38"/>
    </row>
    <row r="39" spans="1:13" s="35" customFormat="1" ht="27.75" customHeight="1" hidden="1">
      <c r="A39" s="31" t="s">
        <v>10</v>
      </c>
      <c r="B39" s="12" t="s">
        <v>90</v>
      </c>
      <c r="C39" s="5" t="s">
        <v>8</v>
      </c>
      <c r="D39" s="13" t="s">
        <v>91</v>
      </c>
      <c r="E39" s="3"/>
      <c r="F39" s="3"/>
      <c r="G39" s="102"/>
      <c r="H39" s="102"/>
      <c r="I39" s="102"/>
      <c r="M39" s="38"/>
    </row>
    <row r="40" spans="1:13" s="35" customFormat="1" ht="109.5" customHeight="1" hidden="1">
      <c r="A40" s="33" t="s">
        <v>13</v>
      </c>
      <c r="B40" s="66" t="s">
        <v>158</v>
      </c>
      <c r="C40" s="27" t="s">
        <v>8</v>
      </c>
      <c r="D40" s="2" t="s">
        <v>91</v>
      </c>
      <c r="E40" s="2" t="s">
        <v>191</v>
      </c>
      <c r="F40" s="22"/>
      <c r="G40" s="103"/>
      <c r="H40" s="103"/>
      <c r="I40" s="103"/>
      <c r="M40" s="38"/>
    </row>
    <row r="41" spans="1:13" s="35" customFormat="1" ht="30" customHeight="1" hidden="1">
      <c r="A41" s="33" t="s">
        <v>14</v>
      </c>
      <c r="B41" s="20" t="s">
        <v>345</v>
      </c>
      <c r="C41" s="27" t="s">
        <v>8</v>
      </c>
      <c r="D41" s="2" t="s">
        <v>91</v>
      </c>
      <c r="E41" s="2" t="s">
        <v>191</v>
      </c>
      <c r="F41" s="22" t="s">
        <v>111</v>
      </c>
      <c r="G41" s="103"/>
      <c r="H41" s="103"/>
      <c r="I41" s="103"/>
      <c r="M41" s="38"/>
    </row>
    <row r="42" spans="1:13" s="35" customFormat="1" ht="39.75" customHeight="1" hidden="1">
      <c r="A42" s="33" t="s">
        <v>107</v>
      </c>
      <c r="B42" s="20" t="s">
        <v>101</v>
      </c>
      <c r="C42" s="27" t="s">
        <v>8</v>
      </c>
      <c r="D42" s="2" t="s">
        <v>91</v>
      </c>
      <c r="E42" s="2" t="s">
        <v>191</v>
      </c>
      <c r="F42" s="22" t="s">
        <v>84</v>
      </c>
      <c r="G42" s="103"/>
      <c r="H42" s="103"/>
      <c r="I42" s="103"/>
      <c r="M42" s="38"/>
    </row>
    <row r="43" spans="1:11" ht="33" customHeight="1">
      <c r="A43" s="62" t="s">
        <v>21</v>
      </c>
      <c r="B43" s="63" t="s">
        <v>26</v>
      </c>
      <c r="C43" s="64" t="s">
        <v>0</v>
      </c>
      <c r="D43" s="64"/>
      <c r="E43" s="65"/>
      <c r="F43" s="65"/>
      <c r="G43" s="104">
        <f>G44+G77+G85+G94+G112+G120+G141+G152+G168+G173</f>
        <v>223996.8</v>
      </c>
      <c r="H43" s="104">
        <f>H44+H77+H85+H94+H112+H120+H141+H152+H168+H173</f>
        <v>176509.69999999998</v>
      </c>
      <c r="I43" s="104">
        <f>I44+I77+I85+I94+I112+I120+I141+I152+I168+I173</f>
        <v>185600</v>
      </c>
      <c r="K43" s="17"/>
    </row>
    <row r="44" spans="1:11" ht="28.5" customHeight="1">
      <c r="A44" s="54" t="s">
        <v>5</v>
      </c>
      <c r="B44" s="54" t="s">
        <v>7</v>
      </c>
      <c r="C44" s="56" t="s">
        <v>0</v>
      </c>
      <c r="D44" s="56" t="s">
        <v>9</v>
      </c>
      <c r="E44" s="61"/>
      <c r="F44" s="61"/>
      <c r="G44" s="105">
        <f>G45+G66+G70</f>
        <v>39444.799999999996</v>
      </c>
      <c r="H44" s="105">
        <f>H45+H66+H70</f>
        <v>40871.8</v>
      </c>
      <c r="I44" s="105">
        <f>I45+I66+I70</f>
        <v>42588.399999999994</v>
      </c>
      <c r="K44" s="17"/>
    </row>
    <row r="45" spans="1:13" ht="76.5" customHeight="1">
      <c r="A45" s="31" t="s">
        <v>10</v>
      </c>
      <c r="B45" s="12" t="s">
        <v>27</v>
      </c>
      <c r="C45" s="13" t="s">
        <v>0</v>
      </c>
      <c r="D45" s="13" t="s">
        <v>28</v>
      </c>
      <c r="E45" s="3"/>
      <c r="F45" s="3"/>
      <c r="G45" s="102">
        <f>G46+G51+G59</f>
        <v>38870.7</v>
      </c>
      <c r="H45" s="102">
        <f>H46+H51+H59</f>
        <v>40553.4</v>
      </c>
      <c r="I45" s="102">
        <f>I46+I51+I59</f>
        <v>42261.2</v>
      </c>
      <c r="K45" s="32"/>
      <c r="M45" s="17"/>
    </row>
    <row r="46" spans="1:13" ht="70.5" customHeight="1">
      <c r="A46" s="20" t="s">
        <v>13</v>
      </c>
      <c r="B46" s="66" t="s">
        <v>148</v>
      </c>
      <c r="C46" s="27" t="s">
        <v>0</v>
      </c>
      <c r="D46" s="27" t="s">
        <v>28</v>
      </c>
      <c r="E46" s="28" t="s">
        <v>176</v>
      </c>
      <c r="F46" s="28"/>
      <c r="G46" s="99">
        <f>G47+G49</f>
        <v>1789.2</v>
      </c>
      <c r="H46" s="99">
        <f>H47+H49</f>
        <v>1875.4</v>
      </c>
      <c r="I46" s="99">
        <f>I47+I49</f>
        <v>1960.5</v>
      </c>
      <c r="K46" s="32"/>
      <c r="M46" s="17"/>
    </row>
    <row r="47" spans="1:13" ht="81" customHeight="1">
      <c r="A47" s="20" t="s">
        <v>14</v>
      </c>
      <c r="B47" s="21" t="s">
        <v>109</v>
      </c>
      <c r="C47" s="27" t="s">
        <v>0</v>
      </c>
      <c r="D47" s="27" t="s">
        <v>28</v>
      </c>
      <c r="E47" s="28" t="s">
        <v>176</v>
      </c>
      <c r="F47" s="28" t="s">
        <v>110</v>
      </c>
      <c r="G47" s="99">
        <f>SUM(G48)</f>
        <v>1784.4</v>
      </c>
      <c r="H47" s="99">
        <f>SUM(H48)</f>
        <v>1870.4</v>
      </c>
      <c r="I47" s="99">
        <f>SUM(I48)</f>
        <v>1955.3</v>
      </c>
      <c r="K47" s="32"/>
      <c r="M47" s="17"/>
    </row>
    <row r="48" spans="1:13" ht="35.25" customHeight="1">
      <c r="A48" s="20" t="s">
        <v>107</v>
      </c>
      <c r="B48" s="20" t="s">
        <v>100</v>
      </c>
      <c r="C48" s="27" t="s">
        <v>0</v>
      </c>
      <c r="D48" s="27" t="s">
        <v>28</v>
      </c>
      <c r="E48" s="28" t="s">
        <v>176</v>
      </c>
      <c r="F48" s="28" t="s">
        <v>99</v>
      </c>
      <c r="G48" s="99">
        <v>1784.4</v>
      </c>
      <c r="H48" s="99">
        <v>1870.4</v>
      </c>
      <c r="I48" s="99">
        <v>1955.3</v>
      </c>
      <c r="K48" s="32"/>
      <c r="M48" s="17"/>
    </row>
    <row r="49" spans="1:13" ht="38.25" customHeight="1">
      <c r="A49" s="20" t="s">
        <v>52</v>
      </c>
      <c r="B49" s="20" t="s">
        <v>345</v>
      </c>
      <c r="C49" s="27" t="s">
        <v>0</v>
      </c>
      <c r="D49" s="27" t="s">
        <v>28</v>
      </c>
      <c r="E49" s="28" t="s">
        <v>176</v>
      </c>
      <c r="F49" s="28" t="s">
        <v>111</v>
      </c>
      <c r="G49" s="99">
        <f>SUM(G50)</f>
        <v>4.8</v>
      </c>
      <c r="H49" s="99">
        <f>SUM(H50)</f>
        <v>5</v>
      </c>
      <c r="I49" s="99">
        <f>SUM(I50)</f>
        <v>5.2</v>
      </c>
      <c r="K49" s="32"/>
      <c r="M49" s="17"/>
    </row>
    <row r="50" spans="1:13" ht="43.5" customHeight="1">
      <c r="A50" s="20" t="s">
        <v>108</v>
      </c>
      <c r="B50" s="20" t="s">
        <v>101</v>
      </c>
      <c r="C50" s="27" t="s">
        <v>0</v>
      </c>
      <c r="D50" s="27" t="s">
        <v>28</v>
      </c>
      <c r="E50" s="28" t="s">
        <v>176</v>
      </c>
      <c r="F50" s="28" t="s">
        <v>84</v>
      </c>
      <c r="G50" s="99">
        <v>4.8</v>
      </c>
      <c r="H50" s="99">
        <v>5</v>
      </c>
      <c r="I50" s="99">
        <v>5.2</v>
      </c>
      <c r="K50" s="32"/>
      <c r="M50" s="17"/>
    </row>
    <row r="51" spans="1:13" ht="60.75" customHeight="1">
      <c r="A51" s="20" t="s">
        <v>29</v>
      </c>
      <c r="B51" s="66" t="s">
        <v>149</v>
      </c>
      <c r="C51" s="27" t="s">
        <v>0</v>
      </c>
      <c r="D51" s="27" t="s">
        <v>28</v>
      </c>
      <c r="E51" s="28" t="s">
        <v>177</v>
      </c>
      <c r="F51" s="28"/>
      <c r="G51" s="99">
        <f>G52+G55+G57</f>
        <v>33369.2</v>
      </c>
      <c r="H51" s="99">
        <f>H52+H55+H57</f>
        <v>34785.6</v>
      </c>
      <c r="I51" s="99">
        <f>I52+I55+I57</f>
        <v>36230.6</v>
      </c>
      <c r="K51" s="32"/>
      <c r="M51" s="17"/>
    </row>
    <row r="52" spans="1:13" ht="80.25" customHeight="1">
      <c r="A52" s="20" t="s">
        <v>30</v>
      </c>
      <c r="B52" s="21" t="s">
        <v>109</v>
      </c>
      <c r="C52" s="27" t="s">
        <v>0</v>
      </c>
      <c r="D52" s="27" t="s">
        <v>28</v>
      </c>
      <c r="E52" s="28" t="s">
        <v>177</v>
      </c>
      <c r="F52" s="28" t="s">
        <v>110</v>
      </c>
      <c r="G52" s="99">
        <f>SUM(G54+G53)</f>
        <v>26058.6</v>
      </c>
      <c r="H52" s="99">
        <f>SUM(H54+H53)</f>
        <v>27324.4</v>
      </c>
      <c r="I52" s="99">
        <f>SUM(I54+I53)</f>
        <v>28567.1</v>
      </c>
      <c r="K52" s="32"/>
      <c r="M52" s="17"/>
    </row>
    <row r="53" spans="1:13" ht="33.75" customHeight="1" hidden="1">
      <c r="A53" s="20"/>
      <c r="B53" s="20" t="s">
        <v>356</v>
      </c>
      <c r="C53" s="27" t="s">
        <v>0</v>
      </c>
      <c r="D53" s="27" t="s">
        <v>28</v>
      </c>
      <c r="E53" s="28" t="s">
        <v>177</v>
      </c>
      <c r="F53" s="28" t="s">
        <v>357</v>
      </c>
      <c r="G53" s="99"/>
      <c r="H53" s="99"/>
      <c r="I53" s="99"/>
      <c r="K53" s="32"/>
      <c r="M53" s="17"/>
    </row>
    <row r="54" spans="1:13" ht="36" customHeight="1">
      <c r="A54" s="20" t="s">
        <v>120</v>
      </c>
      <c r="B54" s="20" t="s">
        <v>100</v>
      </c>
      <c r="C54" s="27" t="s">
        <v>0</v>
      </c>
      <c r="D54" s="27" t="s">
        <v>28</v>
      </c>
      <c r="E54" s="28" t="s">
        <v>177</v>
      </c>
      <c r="F54" s="28" t="s">
        <v>99</v>
      </c>
      <c r="G54" s="99">
        <v>26058.6</v>
      </c>
      <c r="H54" s="99">
        <v>27324.4</v>
      </c>
      <c r="I54" s="99">
        <v>28567.1</v>
      </c>
      <c r="K54" s="32"/>
      <c r="M54" s="17"/>
    </row>
    <row r="55" spans="1:13" ht="44.25" customHeight="1">
      <c r="A55" s="20" t="s">
        <v>92</v>
      </c>
      <c r="B55" s="20" t="s">
        <v>345</v>
      </c>
      <c r="C55" s="27" t="s">
        <v>0</v>
      </c>
      <c r="D55" s="27" t="s">
        <v>28</v>
      </c>
      <c r="E55" s="28" t="s">
        <v>177</v>
      </c>
      <c r="F55" s="28" t="s">
        <v>111</v>
      </c>
      <c r="G55" s="99">
        <f>SUM(G56)</f>
        <v>7300.6</v>
      </c>
      <c r="H55" s="99">
        <f>SUM(H56)</f>
        <v>7451.2</v>
      </c>
      <c r="I55" s="99">
        <f>SUM(I56)</f>
        <v>7653.5</v>
      </c>
      <c r="K55" s="32"/>
      <c r="M55" s="17"/>
    </row>
    <row r="56" spans="1:13" ht="39" customHeight="1">
      <c r="A56" s="20" t="s">
        <v>121</v>
      </c>
      <c r="B56" s="20" t="s">
        <v>101</v>
      </c>
      <c r="C56" s="27" t="s">
        <v>0</v>
      </c>
      <c r="D56" s="27" t="s">
        <v>28</v>
      </c>
      <c r="E56" s="28" t="s">
        <v>177</v>
      </c>
      <c r="F56" s="28" t="s">
        <v>84</v>
      </c>
      <c r="G56" s="99">
        <v>7300.6</v>
      </c>
      <c r="H56" s="99">
        <v>7451.2</v>
      </c>
      <c r="I56" s="99">
        <v>7653.5</v>
      </c>
      <c r="K56" s="32"/>
      <c r="M56" s="17"/>
    </row>
    <row r="57" spans="1:13" ht="15.75" customHeight="1">
      <c r="A57" s="20" t="s">
        <v>93</v>
      </c>
      <c r="B57" s="20" t="s">
        <v>119</v>
      </c>
      <c r="C57" s="27" t="s">
        <v>0</v>
      </c>
      <c r="D57" s="27" t="s">
        <v>28</v>
      </c>
      <c r="E57" s="28" t="s">
        <v>177</v>
      </c>
      <c r="F57" s="28" t="s">
        <v>118</v>
      </c>
      <c r="G57" s="99">
        <f>SUM(G58)</f>
        <v>10</v>
      </c>
      <c r="H57" s="99">
        <f>SUM(H58)</f>
        <v>10</v>
      </c>
      <c r="I57" s="99">
        <f>SUM(I58)</f>
        <v>10</v>
      </c>
      <c r="K57" s="32"/>
      <c r="M57" s="17"/>
    </row>
    <row r="58" spans="1:13" ht="29.25" customHeight="1">
      <c r="A58" s="20" t="s">
        <v>94</v>
      </c>
      <c r="B58" s="20" t="s">
        <v>85</v>
      </c>
      <c r="C58" s="27" t="s">
        <v>0</v>
      </c>
      <c r="D58" s="27" t="s">
        <v>28</v>
      </c>
      <c r="E58" s="28" t="s">
        <v>177</v>
      </c>
      <c r="F58" s="28" t="s">
        <v>86</v>
      </c>
      <c r="G58" s="99">
        <v>10</v>
      </c>
      <c r="H58" s="99">
        <v>10</v>
      </c>
      <c r="I58" s="99">
        <v>10</v>
      </c>
      <c r="K58" s="32"/>
      <c r="M58" s="17"/>
    </row>
    <row r="59" spans="1:9" s="35" customFormat="1" ht="86.25" customHeight="1">
      <c r="A59" s="20" t="s">
        <v>53</v>
      </c>
      <c r="B59" s="66" t="s">
        <v>205</v>
      </c>
      <c r="C59" s="27" t="s">
        <v>0</v>
      </c>
      <c r="D59" s="27" t="s">
        <v>28</v>
      </c>
      <c r="E59" s="28" t="s">
        <v>204</v>
      </c>
      <c r="F59" s="28"/>
      <c r="G59" s="99">
        <f>G60+G62+G64</f>
        <v>3712.3</v>
      </c>
      <c r="H59" s="99">
        <f>H60+H62+H64</f>
        <v>3892.4</v>
      </c>
      <c r="I59" s="99">
        <f>I60+I62+I64</f>
        <v>4070.1</v>
      </c>
    </row>
    <row r="60" spans="1:9" s="35" customFormat="1" ht="78.75" customHeight="1">
      <c r="A60" s="20" t="s">
        <v>54</v>
      </c>
      <c r="B60" s="20" t="s">
        <v>109</v>
      </c>
      <c r="C60" s="27" t="s">
        <v>0</v>
      </c>
      <c r="D60" s="27" t="s">
        <v>28</v>
      </c>
      <c r="E60" s="28" t="s">
        <v>204</v>
      </c>
      <c r="F60" s="28" t="s">
        <v>110</v>
      </c>
      <c r="G60" s="99">
        <f>SUM(G61)</f>
        <v>3473.9</v>
      </c>
      <c r="H60" s="99">
        <f>SUM(H61)</f>
        <v>3642.4</v>
      </c>
      <c r="I60" s="99">
        <f>SUM(I61)</f>
        <v>3808.6</v>
      </c>
    </row>
    <row r="61" spans="1:9" s="35" customFormat="1" ht="31.5" customHeight="1">
      <c r="A61" s="20" t="s">
        <v>122</v>
      </c>
      <c r="B61" s="20" t="s">
        <v>100</v>
      </c>
      <c r="C61" s="27" t="s">
        <v>0</v>
      </c>
      <c r="D61" s="27" t="s">
        <v>28</v>
      </c>
      <c r="E61" s="28" t="s">
        <v>204</v>
      </c>
      <c r="F61" s="28" t="s">
        <v>99</v>
      </c>
      <c r="G61" s="99">
        <v>3473.9</v>
      </c>
      <c r="H61" s="99">
        <v>3642.4</v>
      </c>
      <c r="I61" s="99">
        <v>3808.6</v>
      </c>
    </row>
    <row r="62" spans="1:9" s="35" customFormat="1" ht="43.5" customHeight="1">
      <c r="A62" s="20" t="s">
        <v>197</v>
      </c>
      <c r="B62" s="20" t="s">
        <v>345</v>
      </c>
      <c r="C62" s="27" t="s">
        <v>0</v>
      </c>
      <c r="D62" s="27" t="s">
        <v>28</v>
      </c>
      <c r="E62" s="28" t="s">
        <v>204</v>
      </c>
      <c r="F62" s="28" t="s">
        <v>111</v>
      </c>
      <c r="G62" s="99">
        <f>SUM(G63)</f>
        <v>238.4</v>
      </c>
      <c r="H62" s="99">
        <f>SUM(H63)</f>
        <v>250</v>
      </c>
      <c r="I62" s="99">
        <f>SUM(I63)</f>
        <v>261.5</v>
      </c>
    </row>
    <row r="63" spans="1:9" s="35" customFormat="1" ht="42" customHeight="1">
      <c r="A63" s="20" t="s">
        <v>198</v>
      </c>
      <c r="B63" s="20" t="s">
        <v>101</v>
      </c>
      <c r="C63" s="27" t="s">
        <v>0</v>
      </c>
      <c r="D63" s="27" t="s">
        <v>28</v>
      </c>
      <c r="E63" s="28" t="s">
        <v>204</v>
      </c>
      <c r="F63" s="28" t="s">
        <v>84</v>
      </c>
      <c r="G63" s="99">
        <v>238.4</v>
      </c>
      <c r="H63" s="99">
        <v>250</v>
      </c>
      <c r="I63" s="99">
        <v>261.5</v>
      </c>
    </row>
    <row r="64" spans="1:9" s="35" customFormat="1" ht="28.5" customHeight="1" hidden="1">
      <c r="A64" s="20" t="s">
        <v>364</v>
      </c>
      <c r="B64" s="20" t="s">
        <v>119</v>
      </c>
      <c r="C64" s="27" t="s">
        <v>0</v>
      </c>
      <c r="D64" s="27" t="s">
        <v>28</v>
      </c>
      <c r="E64" s="28" t="s">
        <v>204</v>
      </c>
      <c r="F64" s="28" t="s">
        <v>118</v>
      </c>
      <c r="G64" s="99"/>
      <c r="H64" s="99"/>
      <c r="I64" s="99"/>
    </row>
    <row r="65" spans="1:9" s="35" customFormat="1" ht="25.5" hidden="1">
      <c r="A65" s="20" t="s">
        <v>365</v>
      </c>
      <c r="B65" s="20" t="s">
        <v>85</v>
      </c>
      <c r="C65" s="27" t="s">
        <v>0</v>
      </c>
      <c r="D65" s="27" t="s">
        <v>28</v>
      </c>
      <c r="E65" s="28" t="s">
        <v>204</v>
      </c>
      <c r="F65" s="28" t="s">
        <v>86</v>
      </c>
      <c r="G65" s="99"/>
      <c r="H65" s="99"/>
      <c r="I65" s="99"/>
    </row>
    <row r="66" spans="1:9" ht="15.75" customHeight="1">
      <c r="A66" s="31" t="s">
        <v>15</v>
      </c>
      <c r="B66" s="12" t="s">
        <v>31</v>
      </c>
      <c r="C66" s="27" t="s">
        <v>0</v>
      </c>
      <c r="D66" s="13" t="s">
        <v>32</v>
      </c>
      <c r="E66" s="3"/>
      <c r="F66" s="3"/>
      <c r="G66" s="102">
        <f aca="true" t="shared" si="1" ref="G66:I67">G67</f>
        <v>100</v>
      </c>
      <c r="H66" s="102">
        <f t="shared" si="1"/>
        <v>100</v>
      </c>
      <c r="I66" s="102">
        <f t="shared" si="1"/>
        <v>100</v>
      </c>
    </row>
    <row r="67" spans="1:9" ht="45" customHeight="1">
      <c r="A67" s="33" t="s">
        <v>18</v>
      </c>
      <c r="B67" s="66" t="s">
        <v>150</v>
      </c>
      <c r="C67" s="27" t="s">
        <v>0</v>
      </c>
      <c r="D67" s="2" t="s">
        <v>32</v>
      </c>
      <c r="E67" s="2" t="s">
        <v>178</v>
      </c>
      <c r="F67" s="22"/>
      <c r="G67" s="103">
        <f t="shared" si="1"/>
        <v>100</v>
      </c>
      <c r="H67" s="103">
        <f t="shared" si="1"/>
        <v>100</v>
      </c>
      <c r="I67" s="103">
        <f t="shared" si="1"/>
        <v>100</v>
      </c>
    </row>
    <row r="68" spans="1:9" ht="14.25" customHeight="1">
      <c r="A68" s="33" t="s">
        <v>19</v>
      </c>
      <c r="B68" s="20" t="s">
        <v>119</v>
      </c>
      <c r="C68" s="27" t="s">
        <v>0</v>
      </c>
      <c r="D68" s="2" t="s">
        <v>32</v>
      </c>
      <c r="E68" s="2" t="s">
        <v>178</v>
      </c>
      <c r="F68" s="22" t="s">
        <v>118</v>
      </c>
      <c r="G68" s="103">
        <f>SUM(G69)</f>
        <v>100</v>
      </c>
      <c r="H68" s="103">
        <f>SUM(H69)</f>
        <v>100</v>
      </c>
      <c r="I68" s="103">
        <f>SUM(I69)</f>
        <v>100</v>
      </c>
    </row>
    <row r="69" spans="1:9" ht="25.5">
      <c r="A69" s="33" t="s">
        <v>115</v>
      </c>
      <c r="B69" s="20" t="s">
        <v>88</v>
      </c>
      <c r="C69" s="27" t="s">
        <v>0</v>
      </c>
      <c r="D69" s="2" t="s">
        <v>32</v>
      </c>
      <c r="E69" s="2" t="s">
        <v>178</v>
      </c>
      <c r="F69" s="22" t="s">
        <v>87</v>
      </c>
      <c r="G69" s="103">
        <v>100</v>
      </c>
      <c r="H69" s="103">
        <v>100</v>
      </c>
      <c r="I69" s="103">
        <v>100</v>
      </c>
    </row>
    <row r="70" spans="1:9" ht="17.25" customHeight="1">
      <c r="A70" s="31" t="s">
        <v>33</v>
      </c>
      <c r="B70" s="31" t="s">
        <v>34</v>
      </c>
      <c r="C70" s="27" t="s">
        <v>0</v>
      </c>
      <c r="D70" s="13" t="s">
        <v>35</v>
      </c>
      <c r="E70" s="3"/>
      <c r="F70" s="3"/>
      <c r="G70" s="102">
        <f>G71+G74</f>
        <v>474.1</v>
      </c>
      <c r="H70" s="102">
        <f>H71+H74</f>
        <v>218.39999999999998</v>
      </c>
      <c r="I70" s="102">
        <f>I71+I74</f>
        <v>227.2</v>
      </c>
    </row>
    <row r="71" spans="1:9" ht="58.5" customHeight="1">
      <c r="A71" s="34" t="s">
        <v>36</v>
      </c>
      <c r="B71" s="74" t="s">
        <v>37</v>
      </c>
      <c r="C71" s="27" t="s">
        <v>0</v>
      </c>
      <c r="D71" s="27" t="s">
        <v>35</v>
      </c>
      <c r="E71" s="28" t="s">
        <v>369</v>
      </c>
      <c r="F71" s="28"/>
      <c r="G71" s="152">
        <f>G72</f>
        <v>465.3</v>
      </c>
      <c r="H71" s="152">
        <f>H72</f>
        <v>209.2</v>
      </c>
      <c r="I71" s="152">
        <f>I72</f>
        <v>217.6</v>
      </c>
    </row>
    <row r="72" spans="1:9" ht="43.5" customHeight="1">
      <c r="A72" s="34" t="s">
        <v>38</v>
      </c>
      <c r="B72" s="20" t="s">
        <v>345</v>
      </c>
      <c r="C72" s="27" t="s">
        <v>0</v>
      </c>
      <c r="D72" s="27" t="s">
        <v>35</v>
      </c>
      <c r="E72" s="28" t="s">
        <v>369</v>
      </c>
      <c r="F72" s="28" t="s">
        <v>111</v>
      </c>
      <c r="G72" s="152">
        <f>SUM(G73)</f>
        <v>465.3</v>
      </c>
      <c r="H72" s="152">
        <f>SUM(H73)</f>
        <v>209.2</v>
      </c>
      <c r="I72" s="152">
        <f>SUM(I73)</f>
        <v>217.6</v>
      </c>
    </row>
    <row r="73" spans="1:9" ht="39.75" customHeight="1">
      <c r="A73" s="34" t="s">
        <v>123</v>
      </c>
      <c r="B73" s="20" t="s">
        <v>101</v>
      </c>
      <c r="C73" s="27" t="s">
        <v>0</v>
      </c>
      <c r="D73" s="27" t="s">
        <v>35</v>
      </c>
      <c r="E73" s="28" t="s">
        <v>369</v>
      </c>
      <c r="F73" s="28" t="s">
        <v>84</v>
      </c>
      <c r="G73" s="152">
        <v>465.3</v>
      </c>
      <c r="H73" s="152">
        <v>209.2</v>
      </c>
      <c r="I73" s="152">
        <v>217.6</v>
      </c>
    </row>
    <row r="74" spans="1:13" ht="84.75" customHeight="1">
      <c r="A74" s="95" t="s">
        <v>39</v>
      </c>
      <c r="B74" s="73" t="s">
        <v>203</v>
      </c>
      <c r="C74" s="27" t="s">
        <v>0</v>
      </c>
      <c r="D74" s="27" t="s">
        <v>35</v>
      </c>
      <c r="E74" s="28" t="s">
        <v>202</v>
      </c>
      <c r="F74" s="28"/>
      <c r="G74" s="99">
        <f>G75</f>
        <v>8.8</v>
      </c>
      <c r="H74" s="99">
        <f>H75</f>
        <v>9.2</v>
      </c>
      <c r="I74" s="99">
        <f>I75</f>
        <v>9.6</v>
      </c>
      <c r="K74" s="32"/>
      <c r="M74" s="17"/>
    </row>
    <row r="75" spans="1:13" ht="46.5" customHeight="1">
      <c r="A75" s="20" t="s">
        <v>40</v>
      </c>
      <c r="B75" s="20" t="s">
        <v>345</v>
      </c>
      <c r="C75" s="27" t="s">
        <v>0</v>
      </c>
      <c r="D75" s="27" t="s">
        <v>35</v>
      </c>
      <c r="E75" s="28" t="s">
        <v>202</v>
      </c>
      <c r="F75" s="28" t="s">
        <v>111</v>
      </c>
      <c r="G75" s="99">
        <f>SUM(G76)</f>
        <v>8.8</v>
      </c>
      <c r="H75" s="99">
        <f>SUM(H76)</f>
        <v>9.2</v>
      </c>
      <c r="I75" s="99">
        <f>SUM(I76)</f>
        <v>9.6</v>
      </c>
      <c r="K75" s="32"/>
      <c r="M75" s="17"/>
    </row>
    <row r="76" spans="1:13" ht="41.25" customHeight="1">
      <c r="A76" s="20" t="s">
        <v>124</v>
      </c>
      <c r="B76" s="20" t="s">
        <v>101</v>
      </c>
      <c r="C76" s="27" t="s">
        <v>0</v>
      </c>
      <c r="D76" s="27" t="s">
        <v>35</v>
      </c>
      <c r="E76" s="28" t="s">
        <v>202</v>
      </c>
      <c r="F76" s="28" t="s">
        <v>84</v>
      </c>
      <c r="G76" s="99">
        <v>8.8</v>
      </c>
      <c r="H76" s="99">
        <v>9.2</v>
      </c>
      <c r="I76" s="99">
        <v>9.6</v>
      </c>
      <c r="K76" s="32"/>
      <c r="M76" s="17"/>
    </row>
    <row r="77" spans="1:14" s="35" customFormat="1" ht="45.75" customHeight="1">
      <c r="A77" s="31" t="s">
        <v>21</v>
      </c>
      <c r="B77" s="12" t="s">
        <v>42</v>
      </c>
      <c r="C77" s="27" t="s">
        <v>0</v>
      </c>
      <c r="D77" s="13" t="s">
        <v>43</v>
      </c>
      <c r="E77" s="3"/>
      <c r="F77" s="3"/>
      <c r="G77" s="153">
        <f>G78</f>
        <v>635</v>
      </c>
      <c r="H77" s="153">
        <f>H78</f>
        <v>664</v>
      </c>
      <c r="I77" s="153">
        <f>I78</f>
        <v>690</v>
      </c>
      <c r="M77" s="16"/>
      <c r="N77" s="36"/>
    </row>
    <row r="78" spans="1:9" s="35" customFormat="1" ht="58.5" customHeight="1">
      <c r="A78" s="31" t="s">
        <v>10</v>
      </c>
      <c r="B78" s="18" t="s">
        <v>348</v>
      </c>
      <c r="C78" s="27" t="s">
        <v>0</v>
      </c>
      <c r="D78" s="27" t="s">
        <v>347</v>
      </c>
      <c r="E78" s="3"/>
      <c r="F78" s="3"/>
      <c r="G78" s="153">
        <f>G79+G82</f>
        <v>635</v>
      </c>
      <c r="H78" s="153">
        <f>H79+H82</f>
        <v>664</v>
      </c>
      <c r="I78" s="153">
        <f>I79+I82</f>
        <v>690</v>
      </c>
    </row>
    <row r="79" spans="1:9" s="35" customFormat="1" ht="111" customHeight="1" hidden="1">
      <c r="A79" s="33" t="s">
        <v>13</v>
      </c>
      <c r="B79" s="66" t="s">
        <v>155</v>
      </c>
      <c r="C79" s="27" t="s">
        <v>0</v>
      </c>
      <c r="D79" s="2" t="s">
        <v>347</v>
      </c>
      <c r="E79" s="22" t="s">
        <v>184</v>
      </c>
      <c r="F79" s="22"/>
      <c r="G79" s="154"/>
      <c r="H79" s="154"/>
      <c r="I79" s="154"/>
    </row>
    <row r="80" spans="1:9" s="35" customFormat="1" ht="42.75" customHeight="1" hidden="1">
      <c r="A80" s="33" t="s">
        <v>14</v>
      </c>
      <c r="B80" s="20" t="s">
        <v>345</v>
      </c>
      <c r="C80" s="27" t="s">
        <v>0</v>
      </c>
      <c r="D80" s="2" t="s">
        <v>347</v>
      </c>
      <c r="E80" s="22" t="s">
        <v>184</v>
      </c>
      <c r="F80" s="22" t="s">
        <v>111</v>
      </c>
      <c r="G80" s="154"/>
      <c r="H80" s="154"/>
      <c r="I80" s="154"/>
    </row>
    <row r="81" spans="1:9" s="35" customFormat="1" ht="39.75" customHeight="1" hidden="1">
      <c r="A81" s="33" t="s">
        <v>107</v>
      </c>
      <c r="B81" s="20" t="s">
        <v>101</v>
      </c>
      <c r="C81" s="27" t="s">
        <v>0</v>
      </c>
      <c r="D81" s="2" t="s">
        <v>347</v>
      </c>
      <c r="E81" s="22" t="s">
        <v>184</v>
      </c>
      <c r="F81" s="22" t="s">
        <v>84</v>
      </c>
      <c r="G81" s="154"/>
      <c r="H81" s="154"/>
      <c r="I81" s="154"/>
    </row>
    <row r="82" spans="1:9" s="35" customFormat="1" ht="100.5" customHeight="1">
      <c r="A82" s="33" t="s">
        <v>13</v>
      </c>
      <c r="B82" s="66" t="s">
        <v>81</v>
      </c>
      <c r="C82" s="27" t="s">
        <v>0</v>
      </c>
      <c r="D82" s="2" t="s">
        <v>347</v>
      </c>
      <c r="E82" s="22" t="s">
        <v>185</v>
      </c>
      <c r="F82" s="22"/>
      <c r="G82" s="154">
        <f>G83</f>
        <v>635</v>
      </c>
      <c r="H82" s="154">
        <f>H83</f>
        <v>664</v>
      </c>
      <c r="I82" s="154">
        <f>I83</f>
        <v>690</v>
      </c>
    </row>
    <row r="83" spans="1:9" s="35" customFormat="1" ht="39.75" customHeight="1">
      <c r="A83" s="33" t="s">
        <v>14</v>
      </c>
      <c r="B83" s="20" t="s">
        <v>345</v>
      </c>
      <c r="C83" s="27" t="s">
        <v>0</v>
      </c>
      <c r="D83" s="2" t="s">
        <v>347</v>
      </c>
      <c r="E83" s="22" t="s">
        <v>185</v>
      </c>
      <c r="F83" s="22" t="s">
        <v>111</v>
      </c>
      <c r="G83" s="154">
        <f>SUM(G84)</f>
        <v>635</v>
      </c>
      <c r="H83" s="154">
        <f>SUM(H84)</f>
        <v>664</v>
      </c>
      <c r="I83" s="154">
        <f>SUM(I84)</f>
        <v>690</v>
      </c>
    </row>
    <row r="84" spans="1:9" s="35" customFormat="1" ht="42" customHeight="1">
      <c r="A84" s="33" t="s">
        <v>107</v>
      </c>
      <c r="B84" s="20" t="s">
        <v>101</v>
      </c>
      <c r="C84" s="27" t="s">
        <v>0</v>
      </c>
      <c r="D84" s="2" t="s">
        <v>347</v>
      </c>
      <c r="E84" s="22" t="s">
        <v>185</v>
      </c>
      <c r="F84" s="22" t="s">
        <v>84</v>
      </c>
      <c r="G84" s="154">
        <v>635</v>
      </c>
      <c r="H84" s="154">
        <v>664</v>
      </c>
      <c r="I84" s="154">
        <v>690</v>
      </c>
    </row>
    <row r="85" spans="1:9" s="35" customFormat="1" ht="25.5" customHeight="1">
      <c r="A85" s="12" t="s">
        <v>41</v>
      </c>
      <c r="B85" s="18" t="s">
        <v>44</v>
      </c>
      <c r="C85" s="27" t="s">
        <v>0</v>
      </c>
      <c r="D85" s="5" t="s">
        <v>45</v>
      </c>
      <c r="E85" s="2"/>
      <c r="F85" s="22"/>
      <c r="G85" s="154">
        <f>G86+G90</f>
        <v>3990</v>
      </c>
      <c r="H85" s="154">
        <f>H86+H90</f>
        <v>4136</v>
      </c>
      <c r="I85" s="154">
        <f>I86+I90</f>
        <v>4302</v>
      </c>
    </row>
    <row r="86" spans="1:9" s="35" customFormat="1" ht="15.75" customHeight="1">
      <c r="A86" s="12" t="s">
        <v>10</v>
      </c>
      <c r="B86" s="18" t="s">
        <v>46</v>
      </c>
      <c r="C86" s="27" t="s">
        <v>0</v>
      </c>
      <c r="D86" s="5" t="s">
        <v>47</v>
      </c>
      <c r="E86" s="2"/>
      <c r="F86" s="22"/>
      <c r="G86" s="154">
        <f aca="true" t="shared" si="2" ref="G86:I88">SUM(G87)</f>
        <v>2990</v>
      </c>
      <c r="H86" s="154">
        <f t="shared" si="2"/>
        <v>3090</v>
      </c>
      <c r="I86" s="154">
        <f t="shared" si="2"/>
        <v>3214</v>
      </c>
    </row>
    <row r="87" spans="1:9" s="37" customFormat="1" ht="174" customHeight="1">
      <c r="A87" s="4" t="s">
        <v>13</v>
      </c>
      <c r="B87" s="66" t="s">
        <v>156</v>
      </c>
      <c r="C87" s="27" t="s">
        <v>0</v>
      </c>
      <c r="D87" s="27" t="s">
        <v>47</v>
      </c>
      <c r="E87" s="2" t="s">
        <v>186</v>
      </c>
      <c r="F87" s="22"/>
      <c r="G87" s="154">
        <f t="shared" si="2"/>
        <v>2990</v>
      </c>
      <c r="H87" s="154">
        <f t="shared" si="2"/>
        <v>3090</v>
      </c>
      <c r="I87" s="154">
        <f t="shared" si="2"/>
        <v>3214</v>
      </c>
    </row>
    <row r="88" spans="1:9" s="37" customFormat="1" ht="42.75" customHeight="1">
      <c r="A88" s="4" t="s">
        <v>14</v>
      </c>
      <c r="B88" s="20" t="s">
        <v>345</v>
      </c>
      <c r="C88" s="27" t="s">
        <v>0</v>
      </c>
      <c r="D88" s="27" t="s">
        <v>47</v>
      </c>
      <c r="E88" s="2" t="s">
        <v>186</v>
      </c>
      <c r="F88" s="22" t="s">
        <v>111</v>
      </c>
      <c r="G88" s="154">
        <f t="shared" si="2"/>
        <v>2990</v>
      </c>
      <c r="H88" s="154">
        <f t="shared" si="2"/>
        <v>3090</v>
      </c>
      <c r="I88" s="154">
        <f t="shared" si="2"/>
        <v>3214</v>
      </c>
    </row>
    <row r="89" spans="1:9" s="37" customFormat="1" ht="48.75" customHeight="1">
      <c r="A89" s="4" t="s">
        <v>107</v>
      </c>
      <c r="B89" s="20" t="s">
        <v>101</v>
      </c>
      <c r="C89" s="27" t="s">
        <v>0</v>
      </c>
      <c r="D89" s="27" t="s">
        <v>47</v>
      </c>
      <c r="E89" s="2" t="s">
        <v>186</v>
      </c>
      <c r="F89" s="22" t="s">
        <v>84</v>
      </c>
      <c r="G89" s="154">
        <v>2990</v>
      </c>
      <c r="H89" s="154">
        <v>3090</v>
      </c>
      <c r="I89" s="154">
        <v>3214</v>
      </c>
    </row>
    <row r="90" spans="1:9" s="37" customFormat="1" ht="27.75" customHeight="1">
      <c r="A90" s="18" t="s">
        <v>15</v>
      </c>
      <c r="B90" s="12" t="s">
        <v>370</v>
      </c>
      <c r="C90" s="5" t="s">
        <v>0</v>
      </c>
      <c r="D90" s="5" t="s">
        <v>371</v>
      </c>
      <c r="E90" s="2"/>
      <c r="F90" s="22"/>
      <c r="G90" s="154">
        <f>G91</f>
        <v>1000</v>
      </c>
      <c r="H90" s="154">
        <f>H91</f>
        <v>1046</v>
      </c>
      <c r="I90" s="154">
        <f>I91</f>
        <v>1088</v>
      </c>
    </row>
    <row r="91" spans="1:9" s="37" customFormat="1" ht="89.25" customHeight="1">
      <c r="A91" s="4" t="s">
        <v>18</v>
      </c>
      <c r="B91" s="66" t="s">
        <v>317</v>
      </c>
      <c r="C91" s="27" t="s">
        <v>0</v>
      </c>
      <c r="D91" s="27" t="s">
        <v>371</v>
      </c>
      <c r="E91" s="2" t="s">
        <v>181</v>
      </c>
      <c r="F91" s="22"/>
      <c r="G91" s="154">
        <f aca="true" t="shared" si="3" ref="G91:I92">SUM(G92)</f>
        <v>1000</v>
      </c>
      <c r="H91" s="154">
        <f t="shared" si="3"/>
        <v>1046</v>
      </c>
      <c r="I91" s="154">
        <f t="shared" si="3"/>
        <v>1088</v>
      </c>
    </row>
    <row r="92" spans="1:9" s="37" customFormat="1" ht="46.5" customHeight="1">
      <c r="A92" s="4" t="s">
        <v>19</v>
      </c>
      <c r="B92" s="20" t="s">
        <v>345</v>
      </c>
      <c r="C92" s="27" t="s">
        <v>0</v>
      </c>
      <c r="D92" s="27" t="s">
        <v>371</v>
      </c>
      <c r="E92" s="2" t="s">
        <v>181</v>
      </c>
      <c r="F92" s="22" t="s">
        <v>111</v>
      </c>
      <c r="G92" s="154">
        <f t="shared" si="3"/>
        <v>1000</v>
      </c>
      <c r="H92" s="154">
        <f t="shared" si="3"/>
        <v>1046</v>
      </c>
      <c r="I92" s="154">
        <f t="shared" si="3"/>
        <v>1088</v>
      </c>
    </row>
    <row r="93" spans="1:9" s="37" customFormat="1" ht="46.5" customHeight="1">
      <c r="A93" s="4" t="s">
        <v>115</v>
      </c>
      <c r="B93" s="20" t="s">
        <v>101</v>
      </c>
      <c r="C93" s="27" t="s">
        <v>0</v>
      </c>
      <c r="D93" s="27" t="s">
        <v>371</v>
      </c>
      <c r="E93" s="2" t="s">
        <v>181</v>
      </c>
      <c r="F93" s="22" t="s">
        <v>84</v>
      </c>
      <c r="G93" s="154">
        <v>1000</v>
      </c>
      <c r="H93" s="154">
        <v>1046</v>
      </c>
      <c r="I93" s="154">
        <v>1088</v>
      </c>
    </row>
    <row r="94" spans="1:14" s="35" customFormat="1" ht="30.75" customHeight="1">
      <c r="A94" s="12" t="s">
        <v>126</v>
      </c>
      <c r="B94" s="12" t="s">
        <v>48</v>
      </c>
      <c r="C94" s="5" t="s">
        <v>0</v>
      </c>
      <c r="D94" s="13" t="s">
        <v>49</v>
      </c>
      <c r="E94" s="3"/>
      <c r="F94" s="3"/>
      <c r="G94" s="153">
        <f>G95</f>
        <v>127300.2</v>
      </c>
      <c r="H94" s="153">
        <f>H95</f>
        <v>75810.3</v>
      </c>
      <c r="I94" s="153">
        <f>I95</f>
        <v>80643.4</v>
      </c>
      <c r="L94" s="36"/>
      <c r="M94" s="16"/>
      <c r="N94" s="36"/>
    </row>
    <row r="95" spans="1:9" s="35" customFormat="1" ht="23.25" customHeight="1">
      <c r="A95" s="30" t="s">
        <v>10</v>
      </c>
      <c r="B95" s="12" t="s">
        <v>50</v>
      </c>
      <c r="C95" s="5" t="s">
        <v>0</v>
      </c>
      <c r="D95" s="13" t="s">
        <v>51</v>
      </c>
      <c r="E95" s="3"/>
      <c r="F95" s="3"/>
      <c r="G95" s="153">
        <f>G96+G101+G104+G109</f>
        <v>127300.2</v>
      </c>
      <c r="H95" s="153">
        <f>H96+H101+H104+H109</f>
        <v>75810.3</v>
      </c>
      <c r="I95" s="153">
        <f>I96+I101+I104+I109</f>
        <v>80643.4</v>
      </c>
    </row>
    <row r="96" spans="1:9" s="35" customFormat="1" ht="33" customHeight="1">
      <c r="A96" s="34" t="s">
        <v>13</v>
      </c>
      <c r="B96" s="108" t="s">
        <v>316</v>
      </c>
      <c r="C96" s="155" t="s">
        <v>0</v>
      </c>
      <c r="D96" s="155" t="s">
        <v>51</v>
      </c>
      <c r="E96" s="156" t="s">
        <v>187</v>
      </c>
      <c r="F96" s="156"/>
      <c r="G96" s="189">
        <f>G97+G99</f>
        <v>82382.9</v>
      </c>
      <c r="H96" s="152">
        <f>H97</f>
        <v>47660.3</v>
      </c>
      <c r="I96" s="152">
        <f>I97</f>
        <v>53643.4</v>
      </c>
    </row>
    <row r="97" spans="1:9" s="35" customFormat="1" ht="43.5" customHeight="1">
      <c r="A97" s="34" t="s">
        <v>14</v>
      </c>
      <c r="B97" s="157" t="s">
        <v>345</v>
      </c>
      <c r="C97" s="155" t="s">
        <v>0</v>
      </c>
      <c r="D97" s="155" t="s">
        <v>51</v>
      </c>
      <c r="E97" s="156" t="s">
        <v>187</v>
      </c>
      <c r="F97" s="156" t="s">
        <v>111</v>
      </c>
      <c r="G97" s="152">
        <f>SUM(G98)</f>
        <v>78968.9</v>
      </c>
      <c r="H97" s="152">
        <f>SUM(H98)</f>
        <v>47660.3</v>
      </c>
      <c r="I97" s="152">
        <f>SUM(I98)</f>
        <v>53643.4</v>
      </c>
    </row>
    <row r="98" spans="1:9" s="35" customFormat="1" ht="44.25" customHeight="1">
      <c r="A98" s="34" t="s">
        <v>107</v>
      </c>
      <c r="B98" s="157" t="s">
        <v>101</v>
      </c>
      <c r="C98" s="155" t="s">
        <v>0</v>
      </c>
      <c r="D98" s="155" t="s">
        <v>51</v>
      </c>
      <c r="E98" s="156" t="s">
        <v>187</v>
      </c>
      <c r="F98" s="156" t="s">
        <v>84</v>
      </c>
      <c r="G98" s="152">
        <v>78968.9</v>
      </c>
      <c r="H98" s="152">
        <v>47660.3</v>
      </c>
      <c r="I98" s="152">
        <v>53643.4</v>
      </c>
    </row>
    <row r="99" spans="1:9" s="35" customFormat="1" ht="44.25" customHeight="1">
      <c r="A99" s="34" t="s">
        <v>52</v>
      </c>
      <c r="B99" s="157" t="s">
        <v>119</v>
      </c>
      <c r="C99" s="155" t="s">
        <v>0</v>
      </c>
      <c r="D99" s="155" t="s">
        <v>51</v>
      </c>
      <c r="E99" s="156" t="s">
        <v>187</v>
      </c>
      <c r="F99" s="156" t="s">
        <v>118</v>
      </c>
      <c r="G99" s="189">
        <f>SUM(G100)</f>
        <v>3414</v>
      </c>
      <c r="H99" s="152">
        <f>SUM(H100)</f>
        <v>0</v>
      </c>
      <c r="I99" s="152">
        <f>SUM(I100)</f>
        <v>0</v>
      </c>
    </row>
    <row r="100" spans="1:9" s="35" customFormat="1" ht="44.25" customHeight="1">
      <c r="A100" s="34" t="s">
        <v>420</v>
      </c>
      <c r="B100" s="190" t="s">
        <v>419</v>
      </c>
      <c r="C100" s="155" t="s">
        <v>0</v>
      </c>
      <c r="D100" s="155" t="s">
        <v>51</v>
      </c>
      <c r="E100" s="156" t="s">
        <v>187</v>
      </c>
      <c r="F100" s="156" t="s">
        <v>418</v>
      </c>
      <c r="G100" s="152">
        <v>3414</v>
      </c>
      <c r="H100" s="152">
        <v>0</v>
      </c>
      <c r="I100" s="152">
        <v>0</v>
      </c>
    </row>
    <row r="101" spans="1:9" s="35" customFormat="1" ht="48.75" customHeight="1">
      <c r="A101" s="34" t="s">
        <v>29</v>
      </c>
      <c r="B101" s="108" t="s">
        <v>157</v>
      </c>
      <c r="C101" s="155" t="s">
        <v>0</v>
      </c>
      <c r="D101" s="155" t="s">
        <v>51</v>
      </c>
      <c r="E101" s="156" t="s">
        <v>188</v>
      </c>
      <c r="F101" s="156"/>
      <c r="G101" s="152">
        <f>G102</f>
        <v>300</v>
      </c>
      <c r="H101" s="152">
        <f>H102</f>
        <v>200</v>
      </c>
      <c r="I101" s="152">
        <f>I102</f>
        <v>200</v>
      </c>
    </row>
    <row r="102" spans="1:9" s="35" customFormat="1" ht="38.25" customHeight="1">
      <c r="A102" s="34" t="s">
        <v>30</v>
      </c>
      <c r="B102" s="157" t="s">
        <v>345</v>
      </c>
      <c r="C102" s="155" t="s">
        <v>0</v>
      </c>
      <c r="D102" s="155" t="s">
        <v>51</v>
      </c>
      <c r="E102" s="156" t="s">
        <v>188</v>
      </c>
      <c r="F102" s="156" t="s">
        <v>111</v>
      </c>
      <c r="G102" s="152">
        <f>SUM(G103)</f>
        <v>300</v>
      </c>
      <c r="H102" s="152">
        <f>SUM(H103)</f>
        <v>200</v>
      </c>
      <c r="I102" s="152">
        <f>SUM(I103)</f>
        <v>200</v>
      </c>
    </row>
    <row r="103" spans="1:9" s="35" customFormat="1" ht="38.25" customHeight="1">
      <c r="A103" s="34" t="s">
        <v>120</v>
      </c>
      <c r="B103" s="157" t="s">
        <v>101</v>
      </c>
      <c r="C103" s="155" t="s">
        <v>0</v>
      </c>
      <c r="D103" s="155" t="s">
        <v>51</v>
      </c>
      <c r="E103" s="156" t="s">
        <v>188</v>
      </c>
      <c r="F103" s="156" t="s">
        <v>84</v>
      </c>
      <c r="G103" s="152">
        <v>300</v>
      </c>
      <c r="H103" s="152">
        <v>200</v>
      </c>
      <c r="I103" s="152">
        <v>200</v>
      </c>
    </row>
    <row r="104" spans="1:9" s="35" customFormat="1" ht="32.25" customHeight="1">
      <c r="A104" s="34" t="s">
        <v>53</v>
      </c>
      <c r="B104" s="108" t="s">
        <v>56</v>
      </c>
      <c r="C104" s="155" t="s">
        <v>0</v>
      </c>
      <c r="D104" s="155" t="s">
        <v>51</v>
      </c>
      <c r="E104" s="156" t="s">
        <v>189</v>
      </c>
      <c r="F104" s="156"/>
      <c r="G104" s="152">
        <f>G105+G107</f>
        <v>41892.3</v>
      </c>
      <c r="H104" s="152">
        <f>H105+H107</f>
        <v>26950</v>
      </c>
      <c r="I104" s="152">
        <f>I105+I107</f>
        <v>26000</v>
      </c>
    </row>
    <row r="105" spans="1:9" s="35" customFormat="1" ht="51.75" customHeight="1">
      <c r="A105" s="34" t="s">
        <v>54</v>
      </c>
      <c r="B105" s="157" t="s">
        <v>345</v>
      </c>
      <c r="C105" s="155" t="s">
        <v>0</v>
      </c>
      <c r="D105" s="155" t="s">
        <v>51</v>
      </c>
      <c r="E105" s="156" t="s">
        <v>189</v>
      </c>
      <c r="F105" s="156" t="s">
        <v>111</v>
      </c>
      <c r="G105" s="152">
        <f>SUM(G106)</f>
        <v>40592.3</v>
      </c>
      <c r="H105" s="152">
        <f>SUM(H106)</f>
        <v>26450</v>
      </c>
      <c r="I105" s="152">
        <f>SUM(I106)</f>
        <v>25500</v>
      </c>
    </row>
    <row r="106" spans="1:13" s="35" customFormat="1" ht="46.5" customHeight="1">
      <c r="A106" s="34" t="s">
        <v>122</v>
      </c>
      <c r="B106" s="157" t="s">
        <v>101</v>
      </c>
      <c r="C106" s="155" t="s">
        <v>0</v>
      </c>
      <c r="D106" s="155" t="s">
        <v>51</v>
      </c>
      <c r="E106" s="156" t="s">
        <v>189</v>
      </c>
      <c r="F106" s="156" t="s">
        <v>84</v>
      </c>
      <c r="G106" s="152">
        <v>40592.3</v>
      </c>
      <c r="H106" s="152">
        <v>26450</v>
      </c>
      <c r="I106" s="152">
        <v>25500</v>
      </c>
      <c r="M106" s="164"/>
    </row>
    <row r="107" spans="1:9" s="35" customFormat="1" ht="16.5" customHeight="1">
      <c r="A107" s="34" t="s">
        <v>197</v>
      </c>
      <c r="B107" s="157" t="s">
        <v>119</v>
      </c>
      <c r="C107" s="155" t="s">
        <v>0</v>
      </c>
      <c r="D107" s="155" t="s">
        <v>51</v>
      </c>
      <c r="E107" s="156" t="s">
        <v>189</v>
      </c>
      <c r="F107" s="156" t="s">
        <v>118</v>
      </c>
      <c r="G107" s="152">
        <f>SUM(G108)</f>
        <v>1300</v>
      </c>
      <c r="H107" s="152">
        <f>SUM(H108)</f>
        <v>500</v>
      </c>
      <c r="I107" s="152">
        <f>SUM(I108)</f>
        <v>500</v>
      </c>
    </row>
    <row r="108" spans="1:9" s="35" customFormat="1" ht="28.5" customHeight="1">
      <c r="A108" s="34" t="s">
        <v>198</v>
      </c>
      <c r="B108" s="157" t="s">
        <v>85</v>
      </c>
      <c r="C108" s="155" t="s">
        <v>0</v>
      </c>
      <c r="D108" s="155" t="s">
        <v>51</v>
      </c>
      <c r="E108" s="156" t="s">
        <v>189</v>
      </c>
      <c r="F108" s="156" t="s">
        <v>86</v>
      </c>
      <c r="G108" s="152">
        <v>1300</v>
      </c>
      <c r="H108" s="152">
        <v>500</v>
      </c>
      <c r="I108" s="152">
        <v>500</v>
      </c>
    </row>
    <row r="109" spans="1:9" s="35" customFormat="1" ht="56.25" customHeight="1">
      <c r="A109" s="34" t="s">
        <v>163</v>
      </c>
      <c r="B109" s="108" t="s">
        <v>377</v>
      </c>
      <c r="C109" s="155" t="s">
        <v>0</v>
      </c>
      <c r="D109" s="155" t="s">
        <v>51</v>
      </c>
      <c r="E109" s="156" t="s">
        <v>190</v>
      </c>
      <c r="F109" s="156"/>
      <c r="G109" s="152">
        <f>G110</f>
        <v>2725</v>
      </c>
      <c r="H109" s="152">
        <f>H110</f>
        <v>1000</v>
      </c>
      <c r="I109" s="152">
        <f>I110</f>
        <v>800</v>
      </c>
    </row>
    <row r="110" spans="1:9" s="35" customFormat="1" ht="39" customHeight="1">
      <c r="A110" s="34" t="s">
        <v>164</v>
      </c>
      <c r="B110" s="157" t="s">
        <v>345</v>
      </c>
      <c r="C110" s="155" t="s">
        <v>0</v>
      </c>
      <c r="D110" s="155" t="s">
        <v>51</v>
      </c>
      <c r="E110" s="156" t="s">
        <v>190</v>
      </c>
      <c r="F110" s="156" t="s">
        <v>111</v>
      </c>
      <c r="G110" s="152">
        <f>SUM(G111)</f>
        <v>2725</v>
      </c>
      <c r="H110" s="152">
        <f>SUM(H111)</f>
        <v>1000</v>
      </c>
      <c r="I110" s="152">
        <f>SUM(I111)</f>
        <v>800</v>
      </c>
    </row>
    <row r="111" spans="1:9" s="35" customFormat="1" ht="39" customHeight="1">
      <c r="A111" s="34" t="s">
        <v>165</v>
      </c>
      <c r="B111" s="157" t="s">
        <v>101</v>
      </c>
      <c r="C111" s="155" t="s">
        <v>0</v>
      </c>
      <c r="D111" s="155" t="s">
        <v>51</v>
      </c>
      <c r="E111" s="156" t="s">
        <v>190</v>
      </c>
      <c r="F111" s="156" t="s">
        <v>84</v>
      </c>
      <c r="G111" s="152">
        <v>2725</v>
      </c>
      <c r="H111" s="152">
        <v>1000</v>
      </c>
      <c r="I111" s="152">
        <v>800</v>
      </c>
    </row>
    <row r="112" spans="1:9" s="35" customFormat="1" ht="16.5" customHeight="1">
      <c r="A112" s="12" t="s">
        <v>60</v>
      </c>
      <c r="B112" s="159" t="s">
        <v>293</v>
      </c>
      <c r="C112" s="155" t="s">
        <v>0</v>
      </c>
      <c r="D112" s="160" t="s">
        <v>291</v>
      </c>
      <c r="E112" s="161"/>
      <c r="F112" s="162"/>
      <c r="G112" s="154">
        <f>SUM(G113)</f>
        <v>840</v>
      </c>
      <c r="H112" s="154">
        <f>SUM(H113)</f>
        <v>879</v>
      </c>
      <c r="I112" s="154">
        <f>SUM(I113)</f>
        <v>919</v>
      </c>
    </row>
    <row r="113" spans="1:9" s="35" customFormat="1" ht="24.75" customHeight="1">
      <c r="A113" s="12" t="s">
        <v>10</v>
      </c>
      <c r="B113" s="159" t="s">
        <v>294</v>
      </c>
      <c r="C113" s="155" t="s">
        <v>0</v>
      </c>
      <c r="D113" s="160" t="s">
        <v>292</v>
      </c>
      <c r="E113" s="161"/>
      <c r="F113" s="162"/>
      <c r="G113" s="154">
        <f>SUM(G114+G117)</f>
        <v>840</v>
      </c>
      <c r="H113" s="154">
        <f>SUM(H114+H117)</f>
        <v>879</v>
      </c>
      <c r="I113" s="154">
        <f>SUM(I114+I117)</f>
        <v>919</v>
      </c>
    </row>
    <row r="114" spans="1:9" s="37" customFormat="1" ht="85.5" customHeight="1">
      <c r="A114" s="4" t="s">
        <v>13</v>
      </c>
      <c r="B114" s="108" t="s">
        <v>373</v>
      </c>
      <c r="C114" s="155" t="s">
        <v>0</v>
      </c>
      <c r="D114" s="155" t="s">
        <v>292</v>
      </c>
      <c r="E114" s="161" t="s">
        <v>295</v>
      </c>
      <c r="F114" s="162"/>
      <c r="G114" s="154">
        <f aca="true" t="shared" si="4" ref="G114:I115">SUM(G115)</f>
        <v>840</v>
      </c>
      <c r="H114" s="154">
        <f t="shared" si="4"/>
        <v>879</v>
      </c>
      <c r="I114" s="154">
        <f t="shared" si="4"/>
        <v>919</v>
      </c>
    </row>
    <row r="115" spans="1:9" s="37" customFormat="1" ht="50.25" customHeight="1">
      <c r="A115" s="4" t="s">
        <v>14</v>
      </c>
      <c r="B115" s="157" t="s">
        <v>345</v>
      </c>
      <c r="C115" s="155" t="s">
        <v>0</v>
      </c>
      <c r="D115" s="155" t="s">
        <v>292</v>
      </c>
      <c r="E115" s="161" t="s">
        <v>295</v>
      </c>
      <c r="F115" s="162" t="s">
        <v>111</v>
      </c>
      <c r="G115" s="154">
        <f t="shared" si="4"/>
        <v>840</v>
      </c>
      <c r="H115" s="154">
        <f t="shared" si="4"/>
        <v>879</v>
      </c>
      <c r="I115" s="154">
        <f t="shared" si="4"/>
        <v>919</v>
      </c>
    </row>
    <row r="116" spans="1:9" s="37" customFormat="1" ht="48.75" customHeight="1">
      <c r="A116" s="4" t="s">
        <v>107</v>
      </c>
      <c r="B116" s="157" t="s">
        <v>101</v>
      </c>
      <c r="C116" s="155" t="s">
        <v>0</v>
      </c>
      <c r="D116" s="155" t="s">
        <v>292</v>
      </c>
      <c r="E116" s="161" t="s">
        <v>295</v>
      </c>
      <c r="F116" s="162" t="s">
        <v>84</v>
      </c>
      <c r="G116" s="154">
        <v>840</v>
      </c>
      <c r="H116" s="154">
        <v>879</v>
      </c>
      <c r="I116" s="154">
        <v>919</v>
      </c>
    </row>
    <row r="117" spans="1:9" s="37" customFormat="1" ht="101.25" customHeight="1" hidden="1">
      <c r="A117" s="4" t="s">
        <v>18</v>
      </c>
      <c r="B117" s="66" t="s">
        <v>375</v>
      </c>
      <c r="C117" s="27" t="s">
        <v>0</v>
      </c>
      <c r="D117" s="27" t="s">
        <v>292</v>
      </c>
      <c r="E117" s="2" t="s">
        <v>374</v>
      </c>
      <c r="F117" s="22"/>
      <c r="G117" s="103">
        <f aca="true" t="shared" si="5" ref="G117:I118">SUM(G118)</f>
        <v>0</v>
      </c>
      <c r="H117" s="103">
        <f t="shared" si="5"/>
        <v>0</v>
      </c>
      <c r="I117" s="103">
        <f t="shared" si="5"/>
        <v>0</v>
      </c>
    </row>
    <row r="118" spans="1:9" s="37" customFormat="1" ht="46.5" customHeight="1" hidden="1">
      <c r="A118" s="4" t="s">
        <v>19</v>
      </c>
      <c r="B118" s="20" t="s">
        <v>345</v>
      </c>
      <c r="C118" s="27" t="s">
        <v>0</v>
      </c>
      <c r="D118" s="27" t="s">
        <v>292</v>
      </c>
      <c r="E118" s="2" t="s">
        <v>374</v>
      </c>
      <c r="F118" s="22" t="s">
        <v>111</v>
      </c>
      <c r="G118" s="103">
        <f t="shared" si="5"/>
        <v>0</v>
      </c>
      <c r="H118" s="103">
        <f t="shared" si="5"/>
        <v>0</v>
      </c>
      <c r="I118" s="103">
        <f t="shared" si="5"/>
        <v>0</v>
      </c>
    </row>
    <row r="119" spans="1:9" s="37" customFormat="1" ht="44.25" customHeight="1" hidden="1">
      <c r="A119" s="4" t="s">
        <v>115</v>
      </c>
      <c r="B119" s="20" t="s">
        <v>101</v>
      </c>
      <c r="C119" s="27" t="s">
        <v>0</v>
      </c>
      <c r="D119" s="27" t="s">
        <v>292</v>
      </c>
      <c r="E119" s="2" t="s">
        <v>374</v>
      </c>
      <c r="F119" s="22" t="s">
        <v>84</v>
      </c>
      <c r="G119" s="103">
        <v>0</v>
      </c>
      <c r="H119" s="103">
        <v>0</v>
      </c>
      <c r="I119" s="103">
        <v>0</v>
      </c>
    </row>
    <row r="120" spans="1:13" s="35" customFormat="1" ht="26.25" customHeight="1">
      <c r="A120" s="31" t="s">
        <v>125</v>
      </c>
      <c r="B120" s="12" t="s">
        <v>61</v>
      </c>
      <c r="C120" s="5" t="s">
        <v>0</v>
      </c>
      <c r="D120" s="13" t="s">
        <v>62</v>
      </c>
      <c r="E120" s="3"/>
      <c r="F120" s="3"/>
      <c r="G120" s="102">
        <f>G121+G125</f>
        <v>9253</v>
      </c>
      <c r="H120" s="102">
        <f>H121+H125</f>
        <v>9583.6</v>
      </c>
      <c r="I120" s="102">
        <f>I121+I125</f>
        <v>9955</v>
      </c>
      <c r="M120" s="38"/>
    </row>
    <row r="121" spans="1:13" s="35" customFormat="1" ht="42" customHeight="1">
      <c r="A121" s="31" t="s">
        <v>10</v>
      </c>
      <c r="B121" s="12" t="s">
        <v>90</v>
      </c>
      <c r="C121" s="5" t="s">
        <v>0</v>
      </c>
      <c r="D121" s="13" t="s">
        <v>91</v>
      </c>
      <c r="E121" s="3"/>
      <c r="F121" s="3"/>
      <c r="G121" s="102">
        <f aca="true" t="shared" si="6" ref="G121:I122">G122</f>
        <v>380</v>
      </c>
      <c r="H121" s="102">
        <f t="shared" si="6"/>
        <v>250</v>
      </c>
      <c r="I121" s="102">
        <f t="shared" si="6"/>
        <v>250</v>
      </c>
      <c r="M121" s="38"/>
    </row>
    <row r="122" spans="1:13" s="35" customFormat="1" ht="136.5" customHeight="1">
      <c r="A122" s="33" t="s">
        <v>13</v>
      </c>
      <c r="B122" s="66" t="s">
        <v>158</v>
      </c>
      <c r="C122" s="27" t="s">
        <v>0</v>
      </c>
      <c r="D122" s="2" t="s">
        <v>91</v>
      </c>
      <c r="E122" s="2" t="s">
        <v>191</v>
      </c>
      <c r="F122" s="22"/>
      <c r="G122" s="103">
        <f t="shared" si="6"/>
        <v>380</v>
      </c>
      <c r="H122" s="103">
        <f t="shared" si="6"/>
        <v>250</v>
      </c>
      <c r="I122" s="103">
        <f t="shared" si="6"/>
        <v>250</v>
      </c>
      <c r="M122" s="38"/>
    </row>
    <row r="123" spans="1:13" s="35" customFormat="1" ht="42.75" customHeight="1">
      <c r="A123" s="33" t="s">
        <v>14</v>
      </c>
      <c r="B123" s="20" t="s">
        <v>345</v>
      </c>
      <c r="C123" s="27" t="s">
        <v>0</v>
      </c>
      <c r="D123" s="2" t="s">
        <v>91</v>
      </c>
      <c r="E123" s="2" t="s">
        <v>191</v>
      </c>
      <c r="F123" s="22" t="s">
        <v>111</v>
      </c>
      <c r="G123" s="103">
        <f>SUM(G124)</f>
        <v>380</v>
      </c>
      <c r="H123" s="103">
        <f>SUM(H124)</f>
        <v>250</v>
      </c>
      <c r="I123" s="103">
        <f>SUM(I124)</f>
        <v>250</v>
      </c>
      <c r="M123" s="38"/>
    </row>
    <row r="124" spans="1:13" s="35" customFormat="1" ht="41.25" customHeight="1">
      <c r="A124" s="33" t="s">
        <v>107</v>
      </c>
      <c r="B124" s="20" t="s">
        <v>101</v>
      </c>
      <c r="C124" s="27" t="s">
        <v>0</v>
      </c>
      <c r="D124" s="2" t="s">
        <v>91</v>
      </c>
      <c r="E124" s="2" t="s">
        <v>191</v>
      </c>
      <c r="F124" s="22" t="s">
        <v>84</v>
      </c>
      <c r="G124" s="103">
        <v>380</v>
      </c>
      <c r="H124" s="103">
        <v>250</v>
      </c>
      <c r="I124" s="103">
        <v>250</v>
      </c>
      <c r="M124" s="38"/>
    </row>
    <row r="125" spans="1:12" s="35" customFormat="1" ht="21" customHeight="1">
      <c r="A125" s="31" t="s">
        <v>15</v>
      </c>
      <c r="B125" s="12" t="s">
        <v>279</v>
      </c>
      <c r="C125" s="5" t="s">
        <v>0</v>
      </c>
      <c r="D125" s="13" t="s">
        <v>280</v>
      </c>
      <c r="E125" s="3"/>
      <c r="F125" s="3"/>
      <c r="G125" s="102">
        <f>SUM(G126+G129+G132+G135+G138)</f>
        <v>8873</v>
      </c>
      <c r="H125" s="102">
        <f>SUM(H126+H129+H132+H135+H138)</f>
        <v>9333.6</v>
      </c>
      <c r="I125" s="102">
        <f>SUM(I126+I129+I132+I135+I138)</f>
        <v>9705</v>
      </c>
      <c r="K125" s="39"/>
      <c r="L125" s="36"/>
    </row>
    <row r="126" spans="1:9" ht="29.25" customHeight="1">
      <c r="A126" s="33" t="s">
        <v>18</v>
      </c>
      <c r="B126" s="66" t="s">
        <v>153</v>
      </c>
      <c r="C126" s="27" t="s">
        <v>0</v>
      </c>
      <c r="D126" s="2" t="s">
        <v>280</v>
      </c>
      <c r="E126" s="2" t="s">
        <v>296</v>
      </c>
      <c r="F126" s="22"/>
      <c r="G126" s="154">
        <f aca="true" t="shared" si="7" ref="G126:I127">SUM(G127)</f>
        <v>3150</v>
      </c>
      <c r="H126" s="154">
        <f t="shared" si="7"/>
        <v>3347.5</v>
      </c>
      <c r="I126" s="154">
        <f t="shared" si="7"/>
        <v>3481</v>
      </c>
    </row>
    <row r="127" spans="1:9" ht="24.75" customHeight="1">
      <c r="A127" s="33" t="s">
        <v>19</v>
      </c>
      <c r="B127" s="20" t="s">
        <v>345</v>
      </c>
      <c r="C127" s="27" t="s">
        <v>0</v>
      </c>
      <c r="D127" s="2" t="s">
        <v>280</v>
      </c>
      <c r="E127" s="2" t="s">
        <v>296</v>
      </c>
      <c r="F127" s="22" t="s">
        <v>111</v>
      </c>
      <c r="G127" s="154">
        <f t="shared" si="7"/>
        <v>3150</v>
      </c>
      <c r="H127" s="154">
        <f t="shared" si="7"/>
        <v>3347.5</v>
      </c>
      <c r="I127" s="154">
        <f t="shared" si="7"/>
        <v>3481</v>
      </c>
    </row>
    <row r="128" spans="1:9" ht="39.75" customHeight="1">
      <c r="A128" s="33" t="s">
        <v>115</v>
      </c>
      <c r="B128" s="20" t="s">
        <v>101</v>
      </c>
      <c r="C128" s="27" t="s">
        <v>0</v>
      </c>
      <c r="D128" s="2" t="s">
        <v>280</v>
      </c>
      <c r="E128" s="2" t="s">
        <v>296</v>
      </c>
      <c r="F128" s="22" t="s">
        <v>84</v>
      </c>
      <c r="G128" s="154">
        <v>3150</v>
      </c>
      <c r="H128" s="154">
        <v>3347.5</v>
      </c>
      <c r="I128" s="154">
        <v>3481</v>
      </c>
    </row>
    <row r="129" spans="1:9" ht="83.25" customHeight="1">
      <c r="A129" s="33" t="s">
        <v>20</v>
      </c>
      <c r="B129" s="66" t="s">
        <v>317</v>
      </c>
      <c r="C129" s="27" t="s">
        <v>0</v>
      </c>
      <c r="D129" s="2" t="s">
        <v>280</v>
      </c>
      <c r="E129" s="2" t="s">
        <v>181</v>
      </c>
      <c r="F129" s="22"/>
      <c r="G129" s="154">
        <f aca="true" t="shared" si="8" ref="G129:I130">SUM(G130)</f>
        <v>2000</v>
      </c>
      <c r="H129" s="154">
        <f t="shared" si="8"/>
        <v>2092.5</v>
      </c>
      <c r="I129" s="154">
        <f t="shared" si="8"/>
        <v>2174.5</v>
      </c>
    </row>
    <row r="130" spans="1:9" ht="42" customHeight="1">
      <c r="A130" s="33" t="s">
        <v>55</v>
      </c>
      <c r="B130" s="20" t="s">
        <v>345</v>
      </c>
      <c r="C130" s="27" t="s">
        <v>0</v>
      </c>
      <c r="D130" s="2" t="s">
        <v>280</v>
      </c>
      <c r="E130" s="2" t="s">
        <v>181</v>
      </c>
      <c r="F130" s="22" t="s">
        <v>111</v>
      </c>
      <c r="G130" s="154">
        <f t="shared" si="8"/>
        <v>2000</v>
      </c>
      <c r="H130" s="154">
        <f t="shared" si="8"/>
        <v>2092.5</v>
      </c>
      <c r="I130" s="154">
        <f t="shared" si="8"/>
        <v>2174.5</v>
      </c>
    </row>
    <row r="131" spans="1:9" ht="45" customHeight="1">
      <c r="A131" s="33" t="s">
        <v>116</v>
      </c>
      <c r="B131" s="20" t="s">
        <v>101</v>
      </c>
      <c r="C131" s="27" t="s">
        <v>0</v>
      </c>
      <c r="D131" s="2" t="s">
        <v>280</v>
      </c>
      <c r="E131" s="2" t="s">
        <v>181</v>
      </c>
      <c r="F131" s="22" t="s">
        <v>84</v>
      </c>
      <c r="G131" s="154">
        <v>2000</v>
      </c>
      <c r="H131" s="154">
        <v>2092.5</v>
      </c>
      <c r="I131" s="154">
        <v>2174.5</v>
      </c>
    </row>
    <row r="132" spans="1:9" ht="72.75" customHeight="1">
      <c r="A132" s="33" t="s">
        <v>281</v>
      </c>
      <c r="B132" s="66" t="s">
        <v>152</v>
      </c>
      <c r="C132" s="27" t="s">
        <v>0</v>
      </c>
      <c r="D132" s="2" t="s">
        <v>280</v>
      </c>
      <c r="E132" s="2" t="s">
        <v>182</v>
      </c>
      <c r="F132" s="22"/>
      <c r="G132" s="154">
        <f aca="true" t="shared" si="9" ref="G132:I133">SUM(G133)</f>
        <v>720</v>
      </c>
      <c r="H132" s="154">
        <f t="shared" si="9"/>
        <v>753.1</v>
      </c>
      <c r="I132" s="154">
        <f t="shared" si="9"/>
        <v>783.5</v>
      </c>
    </row>
    <row r="133" spans="1:9" ht="41.25" customHeight="1">
      <c r="A133" s="33" t="s">
        <v>282</v>
      </c>
      <c r="B133" s="20" t="s">
        <v>345</v>
      </c>
      <c r="C133" s="27" t="s">
        <v>0</v>
      </c>
      <c r="D133" s="2" t="s">
        <v>280</v>
      </c>
      <c r="E133" s="2" t="s">
        <v>182</v>
      </c>
      <c r="F133" s="22" t="s">
        <v>111</v>
      </c>
      <c r="G133" s="154">
        <f t="shared" si="9"/>
        <v>720</v>
      </c>
      <c r="H133" s="154">
        <f t="shared" si="9"/>
        <v>753.1</v>
      </c>
      <c r="I133" s="154">
        <f t="shared" si="9"/>
        <v>783.5</v>
      </c>
    </row>
    <row r="134" spans="1:9" ht="39.75" customHeight="1">
      <c r="A134" s="33" t="s">
        <v>283</v>
      </c>
      <c r="B134" s="20" t="s">
        <v>101</v>
      </c>
      <c r="C134" s="27" t="s">
        <v>0</v>
      </c>
      <c r="D134" s="2" t="s">
        <v>280</v>
      </c>
      <c r="E134" s="2" t="s">
        <v>182</v>
      </c>
      <c r="F134" s="22" t="s">
        <v>84</v>
      </c>
      <c r="G134" s="154">
        <v>720</v>
      </c>
      <c r="H134" s="154">
        <v>753.1</v>
      </c>
      <c r="I134" s="154">
        <v>783.5</v>
      </c>
    </row>
    <row r="135" spans="1:9" ht="83.25" customHeight="1">
      <c r="A135" s="33" t="s">
        <v>284</v>
      </c>
      <c r="B135" s="66" t="s">
        <v>154</v>
      </c>
      <c r="C135" s="27" t="s">
        <v>0</v>
      </c>
      <c r="D135" s="2" t="s">
        <v>280</v>
      </c>
      <c r="E135" s="2" t="s">
        <v>349</v>
      </c>
      <c r="F135" s="22"/>
      <c r="G135" s="154">
        <f aca="true" t="shared" si="10" ref="G135:I136">SUM(G136)</f>
        <v>940</v>
      </c>
      <c r="H135" s="154">
        <f t="shared" si="10"/>
        <v>983</v>
      </c>
      <c r="I135" s="154">
        <f t="shared" si="10"/>
        <v>1022.5</v>
      </c>
    </row>
    <row r="136" spans="1:9" ht="40.5" customHeight="1">
      <c r="A136" s="33" t="s">
        <v>285</v>
      </c>
      <c r="B136" s="20" t="s">
        <v>345</v>
      </c>
      <c r="C136" s="27" t="s">
        <v>0</v>
      </c>
      <c r="D136" s="2" t="s">
        <v>280</v>
      </c>
      <c r="E136" s="2" t="s">
        <v>349</v>
      </c>
      <c r="F136" s="22" t="s">
        <v>111</v>
      </c>
      <c r="G136" s="154">
        <f t="shared" si="10"/>
        <v>940</v>
      </c>
      <c r="H136" s="154">
        <f t="shared" si="10"/>
        <v>983</v>
      </c>
      <c r="I136" s="154">
        <f t="shared" si="10"/>
        <v>1022.5</v>
      </c>
    </row>
    <row r="137" spans="1:9" ht="44.25" customHeight="1">
      <c r="A137" s="33" t="s">
        <v>286</v>
      </c>
      <c r="B137" s="20" t="s">
        <v>101</v>
      </c>
      <c r="C137" s="27" t="s">
        <v>0</v>
      </c>
      <c r="D137" s="2" t="s">
        <v>280</v>
      </c>
      <c r="E137" s="2" t="s">
        <v>349</v>
      </c>
      <c r="F137" s="22" t="s">
        <v>84</v>
      </c>
      <c r="G137" s="154">
        <v>940</v>
      </c>
      <c r="H137" s="154">
        <v>983</v>
      </c>
      <c r="I137" s="154">
        <v>1022.5</v>
      </c>
    </row>
    <row r="138" spans="1:9" ht="111.75" customHeight="1">
      <c r="A138" s="33" t="s">
        <v>384</v>
      </c>
      <c r="B138" s="66" t="s">
        <v>276</v>
      </c>
      <c r="C138" s="27" t="s">
        <v>0</v>
      </c>
      <c r="D138" s="2" t="s">
        <v>280</v>
      </c>
      <c r="E138" s="2" t="s">
        <v>183</v>
      </c>
      <c r="F138" s="22"/>
      <c r="G138" s="154">
        <f aca="true" t="shared" si="11" ref="G138:I139">SUM(G139)</f>
        <v>2063</v>
      </c>
      <c r="H138" s="154">
        <f t="shared" si="11"/>
        <v>2157.5</v>
      </c>
      <c r="I138" s="154">
        <f t="shared" si="11"/>
        <v>2243.5</v>
      </c>
    </row>
    <row r="139" spans="1:9" ht="43.5" customHeight="1">
      <c r="A139" s="33" t="s">
        <v>385</v>
      </c>
      <c r="B139" s="20" t="s">
        <v>345</v>
      </c>
      <c r="C139" s="27" t="s">
        <v>0</v>
      </c>
      <c r="D139" s="2" t="s">
        <v>280</v>
      </c>
      <c r="E139" s="2" t="s">
        <v>183</v>
      </c>
      <c r="F139" s="22" t="s">
        <v>111</v>
      </c>
      <c r="G139" s="154">
        <f t="shared" si="11"/>
        <v>2063</v>
      </c>
      <c r="H139" s="154">
        <f t="shared" si="11"/>
        <v>2157.5</v>
      </c>
      <c r="I139" s="154">
        <f t="shared" si="11"/>
        <v>2243.5</v>
      </c>
    </row>
    <row r="140" spans="1:9" ht="41.25" customHeight="1">
      <c r="A140" s="33" t="s">
        <v>386</v>
      </c>
      <c r="B140" s="20" t="s">
        <v>101</v>
      </c>
      <c r="C140" s="27" t="s">
        <v>0</v>
      </c>
      <c r="D140" s="2" t="s">
        <v>280</v>
      </c>
      <c r="E140" s="2" t="s">
        <v>183</v>
      </c>
      <c r="F140" s="22" t="s">
        <v>84</v>
      </c>
      <c r="G140" s="154">
        <v>2063</v>
      </c>
      <c r="H140" s="154">
        <v>2157.5</v>
      </c>
      <c r="I140" s="154">
        <v>2243.5</v>
      </c>
    </row>
    <row r="141" spans="1:9" s="35" customFormat="1" ht="20.25" customHeight="1">
      <c r="A141" s="12" t="s">
        <v>63</v>
      </c>
      <c r="B141" s="12" t="s">
        <v>97</v>
      </c>
      <c r="C141" s="5" t="s">
        <v>0</v>
      </c>
      <c r="D141" s="13" t="s">
        <v>64</v>
      </c>
      <c r="E141" s="3"/>
      <c r="F141" s="3"/>
      <c r="G141" s="153">
        <f>G142</f>
        <v>19573</v>
      </c>
      <c r="H141" s="153">
        <f>H142</f>
        <v>20503.5</v>
      </c>
      <c r="I141" s="153">
        <f>I142</f>
        <v>21378</v>
      </c>
    </row>
    <row r="142" spans="1:9" s="35" customFormat="1" ht="18.75" customHeight="1">
      <c r="A142" s="12" t="s">
        <v>10</v>
      </c>
      <c r="B142" s="12" t="s">
        <v>65</v>
      </c>
      <c r="C142" s="5" t="s">
        <v>0</v>
      </c>
      <c r="D142" s="13" t="s">
        <v>66</v>
      </c>
      <c r="E142" s="3"/>
      <c r="F142" s="3"/>
      <c r="G142" s="153">
        <f>G143+G146+G149</f>
        <v>19573</v>
      </c>
      <c r="H142" s="153">
        <f>H143+H146+H149</f>
        <v>20503.5</v>
      </c>
      <c r="I142" s="153">
        <f>I143+I146+I149</f>
        <v>21378</v>
      </c>
    </row>
    <row r="143" spans="1:9" s="35" customFormat="1" ht="60.75" customHeight="1">
      <c r="A143" s="4" t="s">
        <v>13</v>
      </c>
      <c r="B143" s="66" t="s">
        <v>159</v>
      </c>
      <c r="C143" s="27" t="s">
        <v>0</v>
      </c>
      <c r="D143" s="2" t="s">
        <v>66</v>
      </c>
      <c r="E143" s="2" t="s">
        <v>192</v>
      </c>
      <c r="F143" s="22"/>
      <c r="G143" s="154">
        <f>G144</f>
        <v>9760</v>
      </c>
      <c r="H143" s="154">
        <f>H144</f>
        <v>10240</v>
      </c>
      <c r="I143" s="154">
        <f>I144</f>
        <v>10693</v>
      </c>
    </row>
    <row r="144" spans="1:9" s="35" customFormat="1" ht="45" customHeight="1">
      <c r="A144" s="4" t="s">
        <v>14</v>
      </c>
      <c r="B144" s="20" t="s">
        <v>345</v>
      </c>
      <c r="C144" s="27" t="s">
        <v>0</v>
      </c>
      <c r="D144" s="2" t="s">
        <v>66</v>
      </c>
      <c r="E144" s="2" t="s">
        <v>192</v>
      </c>
      <c r="F144" s="22" t="s">
        <v>111</v>
      </c>
      <c r="G144" s="154">
        <f>SUM(G145)</f>
        <v>9760</v>
      </c>
      <c r="H144" s="154">
        <f>SUM(H145)</f>
        <v>10240</v>
      </c>
      <c r="I144" s="154">
        <f>SUM(I145)</f>
        <v>10693</v>
      </c>
    </row>
    <row r="145" spans="1:9" s="35" customFormat="1" ht="43.5" customHeight="1">
      <c r="A145" s="69" t="s">
        <v>107</v>
      </c>
      <c r="B145" s="20" t="s">
        <v>101</v>
      </c>
      <c r="C145" s="27" t="s">
        <v>0</v>
      </c>
      <c r="D145" s="2" t="s">
        <v>66</v>
      </c>
      <c r="E145" s="2" t="s">
        <v>192</v>
      </c>
      <c r="F145" s="22" t="s">
        <v>84</v>
      </c>
      <c r="G145" s="154">
        <v>9760</v>
      </c>
      <c r="H145" s="154">
        <v>10240</v>
      </c>
      <c r="I145" s="154">
        <v>10693</v>
      </c>
    </row>
    <row r="146" spans="1:9" s="35" customFormat="1" ht="43.5" customHeight="1">
      <c r="A146" s="4" t="s">
        <v>29</v>
      </c>
      <c r="B146" s="66" t="s">
        <v>103</v>
      </c>
      <c r="C146" s="27" t="s">
        <v>0</v>
      </c>
      <c r="D146" s="2" t="s">
        <v>66</v>
      </c>
      <c r="E146" s="2" t="s">
        <v>193</v>
      </c>
      <c r="F146" s="22"/>
      <c r="G146" s="154">
        <f>G147</f>
        <v>8367</v>
      </c>
      <c r="H146" s="154">
        <f>H147</f>
        <v>8751</v>
      </c>
      <c r="I146" s="154">
        <f>I147</f>
        <v>9106</v>
      </c>
    </row>
    <row r="147" spans="1:9" s="35" customFormat="1" ht="42" customHeight="1">
      <c r="A147" s="4" t="s">
        <v>30</v>
      </c>
      <c r="B147" s="20" t="s">
        <v>345</v>
      </c>
      <c r="C147" s="27" t="s">
        <v>0</v>
      </c>
      <c r="D147" s="2" t="s">
        <v>66</v>
      </c>
      <c r="E147" s="2" t="s">
        <v>193</v>
      </c>
      <c r="F147" s="22" t="s">
        <v>111</v>
      </c>
      <c r="G147" s="154">
        <f>SUM(G148)</f>
        <v>8367</v>
      </c>
      <c r="H147" s="154">
        <f>SUM(H148)</f>
        <v>8751</v>
      </c>
      <c r="I147" s="154">
        <f>SUM(I148)</f>
        <v>9106</v>
      </c>
    </row>
    <row r="148" spans="1:9" s="35" customFormat="1" ht="44.25" customHeight="1">
      <c r="A148" s="69" t="s">
        <v>120</v>
      </c>
      <c r="B148" s="20" t="s">
        <v>101</v>
      </c>
      <c r="C148" s="27" t="s">
        <v>0</v>
      </c>
      <c r="D148" s="2" t="s">
        <v>66</v>
      </c>
      <c r="E148" s="2" t="s">
        <v>193</v>
      </c>
      <c r="F148" s="22" t="s">
        <v>84</v>
      </c>
      <c r="G148" s="154">
        <v>8367</v>
      </c>
      <c r="H148" s="154">
        <v>8751</v>
      </c>
      <c r="I148" s="154">
        <v>9106</v>
      </c>
    </row>
    <row r="149" spans="1:9" s="35" customFormat="1" ht="150" customHeight="1">
      <c r="A149" s="4" t="s">
        <v>53</v>
      </c>
      <c r="B149" s="94" t="s">
        <v>397</v>
      </c>
      <c r="C149" s="27" t="s">
        <v>0</v>
      </c>
      <c r="D149" s="2" t="s">
        <v>66</v>
      </c>
      <c r="E149" s="2" t="s">
        <v>287</v>
      </c>
      <c r="F149" s="22"/>
      <c r="G149" s="154">
        <f>G150</f>
        <v>1446</v>
      </c>
      <c r="H149" s="154">
        <f>H150</f>
        <v>1512.5</v>
      </c>
      <c r="I149" s="154">
        <f>I150</f>
        <v>1579</v>
      </c>
    </row>
    <row r="150" spans="1:9" s="35" customFormat="1" ht="46.5" customHeight="1">
      <c r="A150" s="4" t="s">
        <v>54</v>
      </c>
      <c r="B150" s="20" t="s">
        <v>345</v>
      </c>
      <c r="C150" s="27" t="s">
        <v>0</v>
      </c>
      <c r="D150" s="2" t="s">
        <v>66</v>
      </c>
      <c r="E150" s="2" t="s">
        <v>287</v>
      </c>
      <c r="F150" s="22" t="s">
        <v>111</v>
      </c>
      <c r="G150" s="154">
        <f>SUM(G151)</f>
        <v>1446</v>
      </c>
      <c r="H150" s="154">
        <f>SUM(H151)</f>
        <v>1512.5</v>
      </c>
      <c r="I150" s="154">
        <f>SUM(I151)</f>
        <v>1579</v>
      </c>
    </row>
    <row r="151" spans="1:9" s="35" customFormat="1" ht="49.5" customHeight="1">
      <c r="A151" s="69" t="s">
        <v>122</v>
      </c>
      <c r="B151" s="20" t="s">
        <v>101</v>
      </c>
      <c r="C151" s="27" t="s">
        <v>0</v>
      </c>
      <c r="D151" s="2" t="s">
        <v>66</v>
      </c>
      <c r="E151" s="2" t="s">
        <v>287</v>
      </c>
      <c r="F151" s="22" t="s">
        <v>84</v>
      </c>
      <c r="G151" s="154">
        <v>1446</v>
      </c>
      <c r="H151" s="154">
        <v>1512.5</v>
      </c>
      <c r="I151" s="154">
        <v>1579</v>
      </c>
    </row>
    <row r="152" spans="1:9" s="35" customFormat="1" ht="17.25" customHeight="1">
      <c r="A152" s="12" t="s">
        <v>127</v>
      </c>
      <c r="B152" s="12" t="s">
        <v>67</v>
      </c>
      <c r="C152" s="5" t="s">
        <v>0</v>
      </c>
      <c r="D152" s="13" t="s">
        <v>68</v>
      </c>
      <c r="E152" s="3"/>
      <c r="F152" s="3"/>
      <c r="G152" s="153">
        <f>G153+G157+G161</f>
        <v>17062.8</v>
      </c>
      <c r="H152" s="153">
        <f>H153+H157+H161</f>
        <v>17892.8</v>
      </c>
      <c r="I152" s="153">
        <f>I153+I157+I161</f>
        <v>18710.5</v>
      </c>
    </row>
    <row r="153" spans="1:9" s="35" customFormat="1" ht="21" customHeight="1">
      <c r="A153" s="12" t="s">
        <v>10</v>
      </c>
      <c r="B153" s="12" t="s">
        <v>289</v>
      </c>
      <c r="C153" s="5" t="s">
        <v>0</v>
      </c>
      <c r="D153" s="13" t="s">
        <v>288</v>
      </c>
      <c r="E153" s="3"/>
      <c r="F153" s="3"/>
      <c r="G153" s="153">
        <f aca="true" t="shared" si="12" ref="G153:I155">SUM(G154)</f>
        <v>504.2</v>
      </c>
      <c r="H153" s="153">
        <f t="shared" si="12"/>
        <v>528.4</v>
      </c>
      <c r="I153" s="153">
        <f t="shared" si="12"/>
        <v>552.6</v>
      </c>
    </row>
    <row r="154" spans="1:9" s="35" customFormat="1" ht="219" customHeight="1">
      <c r="A154" s="4" t="s">
        <v>13</v>
      </c>
      <c r="B154" s="66" t="s">
        <v>160</v>
      </c>
      <c r="C154" s="27" t="s">
        <v>0</v>
      </c>
      <c r="D154" s="27" t="s">
        <v>288</v>
      </c>
      <c r="E154" s="28" t="s">
        <v>194</v>
      </c>
      <c r="F154" s="3"/>
      <c r="G154" s="153">
        <f t="shared" si="12"/>
        <v>504.2</v>
      </c>
      <c r="H154" s="153">
        <f t="shared" si="12"/>
        <v>528.4</v>
      </c>
      <c r="I154" s="153">
        <f t="shared" si="12"/>
        <v>552.6</v>
      </c>
    </row>
    <row r="155" spans="1:9" s="35" customFormat="1" ht="34.5" customHeight="1">
      <c r="A155" s="4" t="s">
        <v>14</v>
      </c>
      <c r="B155" s="20" t="s">
        <v>114</v>
      </c>
      <c r="C155" s="27" t="s">
        <v>0</v>
      </c>
      <c r="D155" s="27" t="s">
        <v>288</v>
      </c>
      <c r="E155" s="28" t="s">
        <v>194</v>
      </c>
      <c r="F155" s="28" t="s">
        <v>113</v>
      </c>
      <c r="G155" s="152">
        <f t="shared" si="12"/>
        <v>504.2</v>
      </c>
      <c r="H155" s="152">
        <f t="shared" si="12"/>
        <v>528.4</v>
      </c>
      <c r="I155" s="152">
        <f t="shared" si="12"/>
        <v>552.6</v>
      </c>
    </row>
    <row r="156" spans="1:9" s="35" customFormat="1" ht="36" customHeight="1">
      <c r="A156" s="69" t="s">
        <v>107</v>
      </c>
      <c r="B156" s="20" t="s">
        <v>105</v>
      </c>
      <c r="C156" s="27" t="s">
        <v>0</v>
      </c>
      <c r="D156" s="27" t="s">
        <v>288</v>
      </c>
      <c r="E156" s="28" t="s">
        <v>194</v>
      </c>
      <c r="F156" s="28" t="s">
        <v>104</v>
      </c>
      <c r="G156" s="152">
        <v>504.2</v>
      </c>
      <c r="H156" s="152">
        <v>528.4</v>
      </c>
      <c r="I156" s="152">
        <v>552.6</v>
      </c>
    </row>
    <row r="157" spans="1:9" s="35" customFormat="1" ht="19.5" customHeight="1">
      <c r="A157" s="18" t="s">
        <v>15</v>
      </c>
      <c r="B157" s="18" t="s">
        <v>363</v>
      </c>
      <c r="C157" s="27" t="s">
        <v>0</v>
      </c>
      <c r="D157" s="5" t="s">
        <v>362</v>
      </c>
      <c r="E157" s="28"/>
      <c r="F157" s="28"/>
      <c r="G157" s="152">
        <f aca="true" t="shared" si="13" ref="G157:I159">SUM(G158)</f>
        <v>853.4</v>
      </c>
      <c r="H157" s="152">
        <f t="shared" si="13"/>
        <v>894.3</v>
      </c>
      <c r="I157" s="152">
        <f t="shared" si="13"/>
        <v>935.2</v>
      </c>
    </row>
    <row r="158" spans="1:9" s="35" customFormat="1" ht="196.5" customHeight="1">
      <c r="A158" s="97" t="s">
        <v>18</v>
      </c>
      <c r="B158" s="20" t="s">
        <v>160</v>
      </c>
      <c r="C158" s="27" t="s">
        <v>0</v>
      </c>
      <c r="D158" s="27" t="s">
        <v>362</v>
      </c>
      <c r="E158" s="28" t="s">
        <v>194</v>
      </c>
      <c r="F158" s="28"/>
      <c r="G158" s="152">
        <f t="shared" si="13"/>
        <v>853.4</v>
      </c>
      <c r="H158" s="152">
        <f t="shared" si="13"/>
        <v>894.3</v>
      </c>
      <c r="I158" s="152">
        <f t="shared" si="13"/>
        <v>935.2</v>
      </c>
    </row>
    <row r="159" spans="1:9" s="35" customFormat="1" ht="27" customHeight="1">
      <c r="A159" s="4" t="s">
        <v>19</v>
      </c>
      <c r="B159" s="20" t="s">
        <v>114</v>
      </c>
      <c r="C159" s="27" t="s">
        <v>0</v>
      </c>
      <c r="D159" s="27" t="s">
        <v>362</v>
      </c>
      <c r="E159" s="28" t="s">
        <v>194</v>
      </c>
      <c r="F159" s="28" t="s">
        <v>113</v>
      </c>
      <c r="G159" s="152">
        <f t="shared" si="13"/>
        <v>853.4</v>
      </c>
      <c r="H159" s="152">
        <f t="shared" si="13"/>
        <v>894.3</v>
      </c>
      <c r="I159" s="152">
        <f t="shared" si="13"/>
        <v>935.2</v>
      </c>
    </row>
    <row r="160" spans="1:9" s="35" customFormat="1" ht="27" customHeight="1">
      <c r="A160" s="69" t="s">
        <v>115</v>
      </c>
      <c r="B160" s="20" t="s">
        <v>105</v>
      </c>
      <c r="C160" s="27">
        <v>939</v>
      </c>
      <c r="D160" s="27" t="s">
        <v>362</v>
      </c>
      <c r="E160" s="28" t="s">
        <v>194</v>
      </c>
      <c r="F160" s="28" t="s">
        <v>104</v>
      </c>
      <c r="G160" s="152">
        <v>853.4</v>
      </c>
      <c r="H160" s="152">
        <v>894.3</v>
      </c>
      <c r="I160" s="152">
        <v>935.2</v>
      </c>
    </row>
    <row r="161" spans="1:9" s="35" customFormat="1" ht="14.25" customHeight="1">
      <c r="A161" s="18" t="s">
        <v>33</v>
      </c>
      <c r="B161" s="12" t="s">
        <v>69</v>
      </c>
      <c r="C161" s="5" t="s">
        <v>0</v>
      </c>
      <c r="D161" s="13" t="s">
        <v>70</v>
      </c>
      <c r="E161" s="3"/>
      <c r="F161" s="3"/>
      <c r="G161" s="153">
        <f>G162+G165</f>
        <v>15705.2</v>
      </c>
      <c r="H161" s="153">
        <f>H162+H165</f>
        <v>16470.1</v>
      </c>
      <c r="I161" s="153">
        <f>I162+I165</f>
        <v>17222.7</v>
      </c>
    </row>
    <row r="162" spans="1:9" s="35" customFormat="1" ht="68.25" customHeight="1">
      <c r="A162" s="4" t="s">
        <v>36</v>
      </c>
      <c r="B162" s="66" t="s">
        <v>207</v>
      </c>
      <c r="C162" s="27" t="s">
        <v>0</v>
      </c>
      <c r="D162" s="2" t="s">
        <v>70</v>
      </c>
      <c r="E162" s="2" t="s">
        <v>206</v>
      </c>
      <c r="F162" s="22"/>
      <c r="G162" s="154">
        <f>G163</f>
        <v>9910.2</v>
      </c>
      <c r="H162" s="154">
        <f>H163</f>
        <v>10392.9</v>
      </c>
      <c r="I162" s="154">
        <f>I163</f>
        <v>10868</v>
      </c>
    </row>
    <row r="163" spans="1:9" s="35" customFormat="1" ht="25.5">
      <c r="A163" s="4" t="s">
        <v>38</v>
      </c>
      <c r="B163" s="20" t="s">
        <v>114</v>
      </c>
      <c r="C163" s="27" t="s">
        <v>0</v>
      </c>
      <c r="D163" s="2" t="s">
        <v>70</v>
      </c>
      <c r="E163" s="2" t="s">
        <v>206</v>
      </c>
      <c r="F163" s="22" t="s">
        <v>113</v>
      </c>
      <c r="G163" s="154">
        <f>SUM(G164)</f>
        <v>9910.2</v>
      </c>
      <c r="H163" s="154">
        <f>SUM(H164)</f>
        <v>10392.9</v>
      </c>
      <c r="I163" s="154">
        <f>SUM(I164)</f>
        <v>10868</v>
      </c>
    </row>
    <row r="164" spans="1:9" s="37" customFormat="1" ht="32.25" customHeight="1">
      <c r="A164" s="4" t="s">
        <v>123</v>
      </c>
      <c r="B164" s="20" t="s">
        <v>105</v>
      </c>
      <c r="C164" s="27" t="s">
        <v>0</v>
      </c>
      <c r="D164" s="2" t="s">
        <v>70</v>
      </c>
      <c r="E164" s="2" t="s">
        <v>206</v>
      </c>
      <c r="F164" s="22" t="s">
        <v>104</v>
      </c>
      <c r="G164" s="154">
        <v>9910.2</v>
      </c>
      <c r="H164" s="154">
        <v>10392.9</v>
      </c>
      <c r="I164" s="154">
        <v>10868</v>
      </c>
    </row>
    <row r="165" spans="1:10" s="37" customFormat="1" ht="86.25" customHeight="1">
      <c r="A165" s="4" t="s">
        <v>39</v>
      </c>
      <c r="B165" s="66" t="s">
        <v>161</v>
      </c>
      <c r="C165" s="27" t="s">
        <v>0</v>
      </c>
      <c r="D165" s="2" t="s">
        <v>70</v>
      </c>
      <c r="E165" s="2" t="s">
        <v>208</v>
      </c>
      <c r="F165" s="22"/>
      <c r="G165" s="154">
        <f>G166</f>
        <v>5795</v>
      </c>
      <c r="H165" s="154">
        <f>H166</f>
        <v>6077.2</v>
      </c>
      <c r="I165" s="154">
        <f>I166</f>
        <v>6354.7</v>
      </c>
      <c r="J165" s="35"/>
    </row>
    <row r="166" spans="1:10" s="37" customFormat="1" ht="28.5" customHeight="1">
      <c r="A166" s="4" t="s">
        <v>40</v>
      </c>
      <c r="B166" s="20" t="s">
        <v>114</v>
      </c>
      <c r="C166" s="27" t="s">
        <v>0</v>
      </c>
      <c r="D166" s="2" t="s">
        <v>70</v>
      </c>
      <c r="E166" s="2" t="s">
        <v>208</v>
      </c>
      <c r="F166" s="22" t="s">
        <v>113</v>
      </c>
      <c r="G166" s="154">
        <f>SUM(G167)</f>
        <v>5795</v>
      </c>
      <c r="H166" s="154">
        <f>SUM(H167)</f>
        <v>6077.2</v>
      </c>
      <c r="I166" s="154">
        <f>SUM(I167)</f>
        <v>6354.7</v>
      </c>
      <c r="J166" s="35"/>
    </row>
    <row r="167" spans="1:10" s="37" customFormat="1" ht="47.25" customHeight="1">
      <c r="A167" s="4" t="s">
        <v>124</v>
      </c>
      <c r="B167" s="20" t="s">
        <v>169</v>
      </c>
      <c r="C167" s="27" t="s">
        <v>0</v>
      </c>
      <c r="D167" s="2" t="s">
        <v>70</v>
      </c>
      <c r="E167" s="2" t="s">
        <v>208</v>
      </c>
      <c r="F167" s="22" t="s">
        <v>170</v>
      </c>
      <c r="G167" s="154">
        <v>5795</v>
      </c>
      <c r="H167" s="154">
        <v>6077.2</v>
      </c>
      <c r="I167" s="154">
        <v>6354.7</v>
      </c>
      <c r="J167" s="35"/>
    </row>
    <row r="168" spans="1:10" s="37" customFormat="1" ht="21" customHeight="1">
      <c r="A168" s="12" t="s">
        <v>71</v>
      </c>
      <c r="B168" s="12" t="s">
        <v>72</v>
      </c>
      <c r="C168" s="5" t="s">
        <v>0</v>
      </c>
      <c r="D168" s="13" t="s">
        <v>73</v>
      </c>
      <c r="E168" s="13"/>
      <c r="F168" s="3"/>
      <c r="G168" s="153">
        <f aca="true" t="shared" si="14" ref="G168:I170">G169</f>
        <v>2760</v>
      </c>
      <c r="H168" s="153">
        <f t="shared" si="14"/>
        <v>2886.3</v>
      </c>
      <c r="I168" s="153">
        <f t="shared" si="14"/>
        <v>3000</v>
      </c>
      <c r="J168" s="35"/>
    </row>
    <row r="169" spans="1:10" s="37" customFormat="1" ht="17.25" customHeight="1">
      <c r="A169" s="12" t="s">
        <v>10</v>
      </c>
      <c r="B169" s="12" t="s">
        <v>74</v>
      </c>
      <c r="C169" s="5" t="s">
        <v>0</v>
      </c>
      <c r="D169" s="13" t="s">
        <v>75</v>
      </c>
      <c r="E169" s="13"/>
      <c r="F169" s="3"/>
      <c r="G169" s="153">
        <f t="shared" si="14"/>
        <v>2760</v>
      </c>
      <c r="H169" s="153">
        <f t="shared" si="14"/>
        <v>2886.3</v>
      </c>
      <c r="I169" s="153">
        <f t="shared" si="14"/>
        <v>3000</v>
      </c>
      <c r="J169" s="35"/>
    </row>
    <row r="170" spans="1:10" s="37" customFormat="1" ht="138.75" customHeight="1">
      <c r="A170" s="4" t="s">
        <v>13</v>
      </c>
      <c r="B170" s="66" t="s">
        <v>162</v>
      </c>
      <c r="C170" s="27" t="s">
        <v>0</v>
      </c>
      <c r="D170" s="2" t="s">
        <v>75</v>
      </c>
      <c r="E170" s="27" t="s">
        <v>195</v>
      </c>
      <c r="F170" s="22"/>
      <c r="G170" s="154">
        <f t="shared" si="14"/>
        <v>2760</v>
      </c>
      <c r="H170" s="154">
        <f t="shared" si="14"/>
        <v>2886.3</v>
      </c>
      <c r="I170" s="154">
        <f t="shared" si="14"/>
        <v>3000</v>
      </c>
      <c r="J170" s="35"/>
    </row>
    <row r="171" spans="1:10" s="37" customFormat="1" ht="38.25" customHeight="1">
      <c r="A171" s="4"/>
      <c r="B171" s="20" t="s">
        <v>345</v>
      </c>
      <c r="C171" s="27" t="s">
        <v>0</v>
      </c>
      <c r="D171" s="2" t="s">
        <v>75</v>
      </c>
      <c r="E171" s="27" t="s">
        <v>195</v>
      </c>
      <c r="F171" s="22" t="s">
        <v>111</v>
      </c>
      <c r="G171" s="154">
        <f>SUM(G172)</f>
        <v>2760</v>
      </c>
      <c r="H171" s="154">
        <f>SUM(H172)</f>
        <v>2886.3</v>
      </c>
      <c r="I171" s="154">
        <f>SUM(I172)</f>
        <v>3000</v>
      </c>
      <c r="J171" s="35"/>
    </row>
    <row r="172" spans="1:10" s="37" customFormat="1" ht="45" customHeight="1">
      <c r="A172" s="4" t="s">
        <v>14</v>
      </c>
      <c r="B172" s="20" t="s">
        <v>101</v>
      </c>
      <c r="C172" s="27" t="s">
        <v>0</v>
      </c>
      <c r="D172" s="2" t="s">
        <v>75</v>
      </c>
      <c r="E172" s="27" t="s">
        <v>195</v>
      </c>
      <c r="F172" s="22" t="s">
        <v>84</v>
      </c>
      <c r="G172" s="154">
        <v>2760</v>
      </c>
      <c r="H172" s="154">
        <v>2886.3</v>
      </c>
      <c r="I172" s="154">
        <v>3000</v>
      </c>
      <c r="J172" s="35"/>
    </row>
    <row r="173" spans="1:10" s="37" customFormat="1" ht="34.5" customHeight="1">
      <c r="A173" s="71" t="s">
        <v>290</v>
      </c>
      <c r="B173" s="18" t="s">
        <v>76</v>
      </c>
      <c r="C173" s="5" t="s">
        <v>0</v>
      </c>
      <c r="D173" s="5" t="s">
        <v>77</v>
      </c>
      <c r="E173" s="2"/>
      <c r="F173" s="22"/>
      <c r="G173" s="152">
        <f aca="true" t="shared" si="15" ref="G173:I175">G174</f>
        <v>3138</v>
      </c>
      <c r="H173" s="152">
        <f t="shared" si="15"/>
        <v>3282.4</v>
      </c>
      <c r="I173" s="152">
        <f t="shared" si="15"/>
        <v>3413.7</v>
      </c>
      <c r="J173" s="35"/>
    </row>
    <row r="174" spans="1:10" s="37" customFormat="1" ht="18.75" customHeight="1">
      <c r="A174" s="12">
        <v>1</v>
      </c>
      <c r="B174" s="12" t="s">
        <v>78</v>
      </c>
      <c r="C174" s="5" t="s">
        <v>0</v>
      </c>
      <c r="D174" s="13" t="s">
        <v>79</v>
      </c>
      <c r="E174" s="13"/>
      <c r="F174" s="3"/>
      <c r="G174" s="152">
        <f t="shared" si="15"/>
        <v>3138</v>
      </c>
      <c r="H174" s="152">
        <f t="shared" si="15"/>
        <v>3282.4</v>
      </c>
      <c r="I174" s="152">
        <f t="shared" si="15"/>
        <v>3413.7</v>
      </c>
      <c r="J174" s="35"/>
    </row>
    <row r="175" spans="1:10" s="37" customFormat="1" ht="180.75" customHeight="1">
      <c r="A175" s="20" t="s">
        <v>13</v>
      </c>
      <c r="B175" s="66" t="s">
        <v>168</v>
      </c>
      <c r="C175" s="27" t="s">
        <v>0</v>
      </c>
      <c r="D175" s="27" t="s">
        <v>79</v>
      </c>
      <c r="E175" s="27" t="s">
        <v>196</v>
      </c>
      <c r="F175" s="28"/>
      <c r="G175" s="152">
        <f t="shared" si="15"/>
        <v>3138</v>
      </c>
      <c r="H175" s="152">
        <f t="shared" si="15"/>
        <v>3282.4</v>
      </c>
      <c r="I175" s="152">
        <f t="shared" si="15"/>
        <v>3413.7</v>
      </c>
      <c r="J175" s="35"/>
    </row>
    <row r="176" spans="1:10" s="37" customFormat="1" ht="45.75" customHeight="1">
      <c r="A176" s="20" t="s">
        <v>14</v>
      </c>
      <c r="B176" s="20" t="s">
        <v>345</v>
      </c>
      <c r="C176" s="27" t="s">
        <v>0</v>
      </c>
      <c r="D176" s="27" t="s">
        <v>79</v>
      </c>
      <c r="E176" s="27" t="s">
        <v>196</v>
      </c>
      <c r="F176" s="28" t="s">
        <v>111</v>
      </c>
      <c r="G176" s="152">
        <f>SUM(G177)</f>
        <v>3138</v>
      </c>
      <c r="H176" s="152">
        <f>SUM(H177)</f>
        <v>3282.4</v>
      </c>
      <c r="I176" s="152">
        <f>SUM(I177)</f>
        <v>3413.7</v>
      </c>
      <c r="J176" s="35"/>
    </row>
    <row r="177" spans="1:10" s="37" customFormat="1" ht="39" customHeight="1">
      <c r="A177" s="20" t="s">
        <v>107</v>
      </c>
      <c r="B177" s="20" t="s">
        <v>101</v>
      </c>
      <c r="C177" s="27" t="s">
        <v>0</v>
      </c>
      <c r="D177" s="27" t="s">
        <v>79</v>
      </c>
      <c r="E177" s="27" t="s">
        <v>196</v>
      </c>
      <c r="F177" s="28" t="s">
        <v>84</v>
      </c>
      <c r="G177" s="152">
        <v>3138</v>
      </c>
      <c r="H177" s="152">
        <v>3282.4</v>
      </c>
      <c r="I177" s="152">
        <v>3413.7</v>
      </c>
      <c r="J177" s="35"/>
    </row>
    <row r="178" spans="1:11" ht="14.25" customHeight="1" hidden="1">
      <c r="A178" s="62" t="s">
        <v>41</v>
      </c>
      <c r="B178" s="68" t="s">
        <v>22</v>
      </c>
      <c r="C178" s="5" t="s">
        <v>23</v>
      </c>
      <c r="D178" s="5"/>
      <c r="E178" s="29"/>
      <c r="F178" s="29"/>
      <c r="G178" s="158"/>
      <c r="H178" s="158"/>
      <c r="I178" s="158"/>
      <c r="K178" s="17"/>
    </row>
    <row r="179" spans="1:11" ht="16.5" customHeight="1" hidden="1">
      <c r="A179" s="12" t="s">
        <v>5</v>
      </c>
      <c r="B179" s="12" t="s">
        <v>7</v>
      </c>
      <c r="C179" s="5" t="s">
        <v>23</v>
      </c>
      <c r="D179" s="5" t="s">
        <v>9</v>
      </c>
      <c r="E179" s="29"/>
      <c r="F179" s="29"/>
      <c r="G179" s="158"/>
      <c r="H179" s="158"/>
      <c r="I179" s="158"/>
      <c r="K179" s="17"/>
    </row>
    <row r="180" spans="1:11" ht="19.5" customHeight="1" hidden="1">
      <c r="A180" s="30" t="s">
        <v>10</v>
      </c>
      <c r="B180" s="18" t="s">
        <v>24</v>
      </c>
      <c r="C180" s="5" t="s">
        <v>23</v>
      </c>
      <c r="D180" s="5" t="s">
        <v>25</v>
      </c>
      <c r="E180" s="29"/>
      <c r="F180" s="29"/>
      <c r="G180" s="158"/>
      <c r="H180" s="158"/>
      <c r="I180" s="158"/>
      <c r="K180" s="17"/>
    </row>
    <row r="181" spans="1:11" ht="38.25" customHeight="1" hidden="1">
      <c r="A181" s="4" t="s">
        <v>13</v>
      </c>
      <c r="B181" s="21" t="s">
        <v>301</v>
      </c>
      <c r="C181" s="27" t="s">
        <v>23</v>
      </c>
      <c r="D181" s="27" t="s">
        <v>25</v>
      </c>
      <c r="E181" s="28" t="s">
        <v>300</v>
      </c>
      <c r="F181" s="29"/>
      <c r="G181" s="158"/>
      <c r="H181" s="158"/>
      <c r="I181" s="158"/>
      <c r="K181" s="17"/>
    </row>
    <row r="182" spans="1:11" ht="29.25" customHeight="1" hidden="1">
      <c r="A182" s="4" t="s">
        <v>14</v>
      </c>
      <c r="B182" s="20" t="s">
        <v>112</v>
      </c>
      <c r="C182" s="27" t="s">
        <v>23</v>
      </c>
      <c r="D182" s="27" t="s">
        <v>25</v>
      </c>
      <c r="E182" s="28" t="s">
        <v>300</v>
      </c>
      <c r="F182" s="22" t="s">
        <v>111</v>
      </c>
      <c r="G182" s="162"/>
      <c r="H182" s="162"/>
      <c r="I182" s="162"/>
      <c r="K182" s="17"/>
    </row>
    <row r="183" spans="1:11" ht="39" customHeight="1" hidden="1">
      <c r="A183" s="4" t="s">
        <v>107</v>
      </c>
      <c r="B183" s="20" t="s">
        <v>101</v>
      </c>
      <c r="C183" s="27" t="s">
        <v>23</v>
      </c>
      <c r="D183" s="27" t="s">
        <v>25</v>
      </c>
      <c r="E183" s="28" t="s">
        <v>300</v>
      </c>
      <c r="F183" s="22" t="s">
        <v>84</v>
      </c>
      <c r="G183" s="162"/>
      <c r="H183" s="162"/>
      <c r="I183" s="162"/>
      <c r="K183" s="17"/>
    </row>
    <row r="184" spans="1:11" ht="29.25" customHeight="1" hidden="1">
      <c r="A184" s="4" t="s">
        <v>52</v>
      </c>
      <c r="B184" s="20" t="s">
        <v>119</v>
      </c>
      <c r="C184" s="27" t="s">
        <v>23</v>
      </c>
      <c r="D184" s="27" t="s">
        <v>25</v>
      </c>
      <c r="E184" s="28" t="s">
        <v>300</v>
      </c>
      <c r="F184" s="28" t="s">
        <v>118</v>
      </c>
      <c r="G184" s="156"/>
      <c r="H184" s="156"/>
      <c r="I184" s="156"/>
      <c r="K184" s="17"/>
    </row>
    <row r="185" spans="1:11" ht="10.5" customHeight="1" hidden="1">
      <c r="A185" s="4" t="s">
        <v>108</v>
      </c>
      <c r="B185" s="20" t="s">
        <v>314</v>
      </c>
      <c r="C185" s="27" t="s">
        <v>23</v>
      </c>
      <c r="D185" s="2" t="s">
        <v>25</v>
      </c>
      <c r="E185" s="22" t="s">
        <v>300</v>
      </c>
      <c r="F185" s="22" t="s">
        <v>313</v>
      </c>
      <c r="G185" s="162"/>
      <c r="H185" s="162"/>
      <c r="I185" s="162"/>
      <c r="K185" s="17"/>
    </row>
    <row r="186" spans="1:13" ht="18.75" customHeight="1">
      <c r="A186" s="217" t="s">
        <v>396</v>
      </c>
      <c r="B186" s="218"/>
      <c r="C186" s="218"/>
      <c r="D186" s="218"/>
      <c r="E186" s="218"/>
      <c r="F186" s="219"/>
      <c r="G186" s="179">
        <v>0</v>
      </c>
      <c r="H186" s="179">
        <v>4140.4</v>
      </c>
      <c r="I186" s="179">
        <v>8939.4</v>
      </c>
      <c r="K186" s="17"/>
      <c r="M186" s="17"/>
    </row>
    <row r="187" spans="1:13" ht="18.75" customHeight="1">
      <c r="A187" s="180"/>
      <c r="B187" s="43" t="s">
        <v>80</v>
      </c>
      <c r="C187" s="181"/>
      <c r="D187" s="181"/>
      <c r="E187" s="181"/>
      <c r="F187" s="182"/>
      <c r="G187" s="179">
        <f>G12+G43</f>
        <v>229022.09999999998</v>
      </c>
      <c r="H187" s="179">
        <f>H12+H43</f>
        <v>181844.3</v>
      </c>
      <c r="I187" s="179">
        <f>I12+I43</f>
        <v>191150.4</v>
      </c>
      <c r="K187" s="17"/>
      <c r="M187" s="17"/>
    </row>
    <row r="188" spans="1:13" ht="26.25">
      <c r="A188" s="42"/>
      <c r="B188" s="187" t="s">
        <v>407</v>
      </c>
      <c r="C188" s="44"/>
      <c r="D188" s="45"/>
      <c r="E188" s="46"/>
      <c r="F188" s="47"/>
      <c r="G188" s="163">
        <f>G12+G43+G178</f>
        <v>229022.09999999998</v>
      </c>
      <c r="H188" s="163">
        <f>H12+H43+H178+H186</f>
        <v>185984.69999999998</v>
      </c>
      <c r="I188" s="163">
        <f>I12+I43+I178+I186</f>
        <v>200089.8</v>
      </c>
      <c r="K188" s="17"/>
      <c r="M188" s="17"/>
    </row>
    <row r="189" spans="1:11" ht="19.5" customHeight="1">
      <c r="A189" s="48"/>
      <c r="B189" s="49"/>
      <c r="C189" s="50"/>
      <c r="D189" s="51"/>
      <c r="E189" s="48"/>
      <c r="F189" s="52"/>
      <c r="G189" s="52"/>
      <c r="H189" s="52"/>
      <c r="I189" s="52"/>
      <c r="K189" s="17"/>
    </row>
    <row r="190" spans="1:9" ht="13.5" customHeight="1">
      <c r="A190" s="191"/>
      <c r="B190" s="191"/>
      <c r="C190" s="191"/>
      <c r="D190" s="191"/>
      <c r="E190" s="191"/>
      <c r="F190" s="191"/>
      <c r="G190" s="191"/>
      <c r="H190" s="98"/>
      <c r="I190" s="98"/>
    </row>
    <row r="191" spans="1:4" ht="9" customHeight="1">
      <c r="A191" s="72"/>
      <c r="B191" s="6"/>
      <c r="C191" s="6"/>
      <c r="D191" s="6"/>
    </row>
    <row r="192" spans="1:9" ht="12.75" customHeight="1">
      <c r="A192" s="191"/>
      <c r="B192" s="191"/>
      <c r="C192" s="191"/>
      <c r="D192" s="191"/>
      <c r="E192" s="191"/>
      <c r="F192" s="191"/>
      <c r="G192" s="191"/>
      <c r="H192" s="98"/>
      <c r="I192" s="98"/>
    </row>
  </sheetData>
  <sheetProtection/>
  <mergeCells count="19">
    <mergeCell ref="A186:F186"/>
    <mergeCell ref="G10:G11"/>
    <mergeCell ref="H10:I10"/>
    <mergeCell ref="A9:A11"/>
    <mergeCell ref="B9:B11"/>
    <mergeCell ref="C9:C11"/>
    <mergeCell ref="D9:D11"/>
    <mergeCell ref="E9:E11"/>
    <mergeCell ref="F9:F11"/>
    <mergeCell ref="A192:G192"/>
    <mergeCell ref="A190:G190"/>
    <mergeCell ref="A5:G5"/>
    <mergeCell ref="A4:I4"/>
    <mergeCell ref="A3:I3"/>
    <mergeCell ref="A1:I1"/>
    <mergeCell ref="B8:I8"/>
    <mergeCell ref="G9:I9"/>
    <mergeCell ref="A6:I6"/>
    <mergeCell ref="A7:I7"/>
  </mergeCells>
  <printOptions/>
  <pageMargins left="0.2362204724409449" right="0.03937007874015748" top="0.35433070866141736" bottom="0.15748031496062992" header="0" footer="0"/>
  <pageSetup fitToHeight="0" fitToWidth="1" horizontalDpi="600" verticalDpi="600" orientation="portrait" paperSize="9" scale="91" r:id="rId1"/>
  <rowBreaks count="6" manualBreakCount="6">
    <brk id="42" max="255" man="1"/>
    <brk id="89" max="255" man="1"/>
    <brk id="124" max="255" man="1"/>
    <brk id="151" max="255" man="1"/>
    <brk id="160" max="255" man="1"/>
    <brk id="17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1"/>
  <sheetViews>
    <sheetView zoomScalePageLayoutView="0" workbookViewId="0" topLeftCell="A181">
      <selection activeCell="F189" sqref="F189"/>
    </sheetView>
  </sheetViews>
  <sheetFormatPr defaultColWidth="9.140625" defaultRowHeight="12.75"/>
  <cols>
    <col min="1" max="1" width="5.00390625" style="53" customWidth="1"/>
    <col min="2" max="2" width="39.140625" style="0" customWidth="1"/>
    <col min="3" max="3" width="7.140625" style="0" customWidth="1"/>
    <col min="4" max="4" width="11.7109375" style="0" customWidth="1"/>
    <col min="5" max="5" width="5.421875" style="0" customWidth="1"/>
    <col min="6" max="6" width="11.28125" style="0" customWidth="1"/>
    <col min="7" max="7" width="10.8515625" style="0" customWidth="1"/>
    <col min="8" max="8" width="9.7109375" style="0" customWidth="1"/>
    <col min="9" max="9" width="9.140625" style="0" customWidth="1"/>
    <col min="10" max="10" width="10.140625" style="0" customWidth="1"/>
    <col min="11" max="11" width="9.8515625" style="0" customWidth="1"/>
  </cols>
  <sheetData>
    <row r="1" spans="1:13" ht="12.75">
      <c r="A1" s="198" t="s">
        <v>172</v>
      </c>
      <c r="B1" s="198"/>
      <c r="C1" s="198"/>
      <c r="D1" s="198"/>
      <c r="E1" s="198"/>
      <c r="F1" s="198"/>
      <c r="G1" s="199"/>
      <c r="H1" s="199"/>
      <c r="I1" s="8"/>
      <c r="J1" s="8"/>
      <c r="K1" s="8"/>
      <c r="L1" s="8"/>
      <c r="M1" s="8"/>
    </row>
    <row r="2" spans="1:13" ht="7.5" customHeight="1">
      <c r="A2" s="67"/>
      <c r="B2" s="7"/>
      <c r="C2" s="7"/>
      <c r="D2" s="7"/>
      <c r="E2" s="7"/>
      <c r="F2" s="7"/>
      <c r="G2" s="7"/>
      <c r="H2" s="7"/>
      <c r="I2" s="8"/>
      <c r="J2" s="8"/>
      <c r="K2" s="8"/>
      <c r="L2" s="8"/>
      <c r="M2" s="8"/>
    </row>
    <row r="3" spans="1:13" ht="39" customHeight="1">
      <c r="A3" s="200" t="s">
        <v>417</v>
      </c>
      <c r="B3" s="200"/>
      <c r="C3" s="200"/>
      <c r="D3" s="201"/>
      <c r="E3" s="201"/>
      <c r="F3" s="201"/>
      <c r="G3" s="201"/>
      <c r="H3" s="201"/>
      <c r="I3" s="8"/>
      <c r="J3" s="8"/>
      <c r="K3" s="8"/>
      <c r="L3" s="8"/>
      <c r="M3" s="8"/>
    </row>
    <row r="4" spans="1:9" ht="21" customHeight="1" hidden="1">
      <c r="A4" s="200"/>
      <c r="B4" s="200"/>
      <c r="C4" s="200"/>
      <c r="D4" s="200"/>
      <c r="E4" s="201"/>
      <c r="F4" s="201"/>
      <c r="G4" s="201"/>
      <c r="H4" s="201"/>
      <c r="I4" s="201"/>
    </row>
    <row r="5" spans="1:9" ht="15" customHeight="1" hidden="1">
      <c r="A5" s="200"/>
      <c r="B5" s="200"/>
      <c r="C5" s="200"/>
      <c r="D5" s="200"/>
      <c r="E5" s="201"/>
      <c r="F5" s="201"/>
      <c r="G5" s="201"/>
      <c r="H5" s="201"/>
      <c r="I5" s="201"/>
    </row>
    <row r="6" spans="1:9" ht="24.75" customHeight="1" hidden="1">
      <c r="A6" s="200"/>
      <c r="B6" s="200"/>
      <c r="C6" s="200"/>
      <c r="D6" s="200"/>
      <c r="E6" s="201"/>
      <c r="F6" s="201"/>
      <c r="G6" s="201"/>
      <c r="H6" s="201"/>
      <c r="I6" s="201"/>
    </row>
    <row r="7" spans="1:13" ht="52.5" customHeight="1">
      <c r="A7" s="200" t="s">
        <v>414</v>
      </c>
      <c r="B7" s="200"/>
      <c r="C7" s="200"/>
      <c r="D7" s="200"/>
      <c r="E7" s="200"/>
      <c r="F7" s="200"/>
      <c r="G7" s="201"/>
      <c r="H7" s="201"/>
      <c r="I7" s="8"/>
      <c r="J7" s="8"/>
      <c r="K7" s="8"/>
      <c r="L7" s="8"/>
      <c r="M7" s="8"/>
    </row>
    <row r="8" spans="1:13" ht="13.5" customHeight="1">
      <c r="A8" s="200"/>
      <c r="B8" s="200"/>
      <c r="C8" s="200"/>
      <c r="D8" s="201"/>
      <c r="E8" s="201"/>
      <c r="F8" s="201"/>
      <c r="G8" s="86"/>
      <c r="H8" s="86"/>
      <c r="I8" s="8"/>
      <c r="J8" s="8"/>
      <c r="K8" s="8"/>
      <c r="L8" s="8"/>
      <c r="M8" s="8"/>
    </row>
    <row r="9" spans="1:8" ht="69" customHeight="1">
      <c r="A9" s="195" t="s">
        <v>388</v>
      </c>
      <c r="B9" s="196"/>
      <c r="C9" s="196"/>
      <c r="D9" s="196"/>
      <c r="E9" s="196"/>
      <c r="F9" s="196"/>
      <c r="G9" s="196"/>
      <c r="H9" s="196"/>
    </row>
    <row r="10" spans="1:8" ht="13.5" customHeight="1">
      <c r="A10" s="228" t="s">
        <v>2</v>
      </c>
      <c r="B10" s="214"/>
      <c r="C10" s="214"/>
      <c r="D10" s="214"/>
      <c r="E10" s="214"/>
      <c r="F10" s="214"/>
      <c r="G10" s="214"/>
      <c r="H10" s="214"/>
    </row>
    <row r="11" spans="1:8" ht="13.5" customHeight="1">
      <c r="A11" s="223" t="s">
        <v>128</v>
      </c>
      <c r="B11" s="229" t="s">
        <v>3</v>
      </c>
      <c r="C11" s="224" t="s">
        <v>129</v>
      </c>
      <c r="D11" s="224" t="s">
        <v>130</v>
      </c>
      <c r="E11" s="224" t="s">
        <v>131</v>
      </c>
      <c r="F11" s="215" t="s">
        <v>379</v>
      </c>
      <c r="G11" s="216"/>
      <c r="H11" s="216"/>
    </row>
    <row r="12" spans="1:8" ht="13.5" customHeight="1">
      <c r="A12" s="223"/>
      <c r="B12" s="230"/>
      <c r="C12" s="223"/>
      <c r="D12" s="223"/>
      <c r="E12" s="223"/>
      <c r="F12" s="220" t="s">
        <v>381</v>
      </c>
      <c r="G12" s="222" t="s">
        <v>380</v>
      </c>
      <c r="H12" s="222"/>
    </row>
    <row r="13" spans="1:11" ht="35.25" customHeight="1">
      <c r="A13" s="223"/>
      <c r="B13" s="230"/>
      <c r="C13" s="223"/>
      <c r="D13" s="223"/>
      <c r="E13" s="223"/>
      <c r="F13" s="221"/>
      <c r="G13" s="10" t="s">
        <v>382</v>
      </c>
      <c r="H13" s="10" t="s">
        <v>383</v>
      </c>
      <c r="K13" s="11"/>
    </row>
    <row r="14" spans="1:13" ht="32.25" customHeight="1">
      <c r="A14" s="54" t="s">
        <v>5</v>
      </c>
      <c r="B14" s="54" t="s">
        <v>7</v>
      </c>
      <c r="C14" s="55" t="s">
        <v>9</v>
      </c>
      <c r="D14" s="56"/>
      <c r="E14" s="56"/>
      <c r="F14" s="101">
        <f>F15+F21+F35+F54+F64+F68</f>
        <v>44470.1</v>
      </c>
      <c r="G14" s="101">
        <f>G15+G21+G35+G54+G64+G68</f>
        <v>46206.4</v>
      </c>
      <c r="H14" s="101">
        <f>H15+H21+H35+H54+H64+H68</f>
        <v>48138.799999999996</v>
      </c>
      <c r="I14" s="150"/>
      <c r="J14" s="151"/>
      <c r="K14" s="9"/>
      <c r="L14" s="16"/>
      <c r="M14" s="17"/>
    </row>
    <row r="15" spans="1:12" ht="39" customHeight="1">
      <c r="A15" s="12" t="s">
        <v>10</v>
      </c>
      <c r="B15" s="18" t="s">
        <v>11</v>
      </c>
      <c r="C15" s="13" t="s">
        <v>12</v>
      </c>
      <c r="D15" s="3"/>
      <c r="E15" s="3"/>
      <c r="F15" s="102">
        <f>F16</f>
        <v>1772.4</v>
      </c>
      <c r="G15" s="102">
        <f>G16</f>
        <v>1858.3</v>
      </c>
      <c r="H15" s="102">
        <f>H16</f>
        <v>1943.2</v>
      </c>
      <c r="J15" s="19"/>
      <c r="L15" s="17"/>
    </row>
    <row r="16" spans="1:11" ht="27.75" customHeight="1">
      <c r="A16" s="20" t="s">
        <v>13</v>
      </c>
      <c r="B16" s="66" t="s">
        <v>145</v>
      </c>
      <c r="C16" s="2" t="s">
        <v>12</v>
      </c>
      <c r="D16" s="22" t="s">
        <v>173</v>
      </c>
      <c r="E16" s="22"/>
      <c r="F16" s="103">
        <f>SUM(F17+F19)</f>
        <v>1772.4</v>
      </c>
      <c r="G16" s="103">
        <f>SUM(G17+G19)</f>
        <v>1858.3</v>
      </c>
      <c r="H16" s="103">
        <f>SUM(H17+H19)</f>
        <v>1943.2</v>
      </c>
      <c r="J16" s="24"/>
      <c r="K16" s="6"/>
    </row>
    <row r="17" spans="1:11" ht="80.25" customHeight="1">
      <c r="A17" s="20" t="s">
        <v>14</v>
      </c>
      <c r="B17" s="20" t="s">
        <v>109</v>
      </c>
      <c r="C17" s="2" t="s">
        <v>12</v>
      </c>
      <c r="D17" s="22" t="s">
        <v>173</v>
      </c>
      <c r="E17" s="22" t="s">
        <v>110</v>
      </c>
      <c r="F17" s="103">
        <f>SUM(F18)</f>
        <v>1772.4</v>
      </c>
      <c r="G17" s="103">
        <f>SUM(G18)</f>
        <v>1858.3</v>
      </c>
      <c r="H17" s="103">
        <f>SUM(H18)</f>
        <v>1943.2</v>
      </c>
      <c r="J17" s="24"/>
      <c r="K17" s="6"/>
    </row>
    <row r="18" spans="1:11" ht="33.75" customHeight="1">
      <c r="A18" s="25" t="s">
        <v>107</v>
      </c>
      <c r="B18" s="20" t="s">
        <v>100</v>
      </c>
      <c r="C18" s="2" t="s">
        <v>12</v>
      </c>
      <c r="D18" s="22" t="s">
        <v>173</v>
      </c>
      <c r="E18" s="22" t="s">
        <v>99</v>
      </c>
      <c r="F18" s="103">
        <f>SUM(ведомственная!G17)</f>
        <v>1772.4</v>
      </c>
      <c r="G18" s="103">
        <f>SUM(ведомственная!H17)</f>
        <v>1858.3</v>
      </c>
      <c r="H18" s="103">
        <f>SUM(ведомственная!I17)</f>
        <v>1943.2</v>
      </c>
      <c r="J18" s="24"/>
      <c r="K18" s="24"/>
    </row>
    <row r="19" spans="1:11" ht="27" customHeight="1" hidden="1">
      <c r="A19" s="25" t="s">
        <v>52</v>
      </c>
      <c r="B19" s="20" t="s">
        <v>345</v>
      </c>
      <c r="C19" s="2" t="s">
        <v>12</v>
      </c>
      <c r="D19" s="22" t="s">
        <v>173</v>
      </c>
      <c r="E19" s="22" t="s">
        <v>111</v>
      </c>
      <c r="F19" s="103"/>
      <c r="G19" s="103"/>
      <c r="H19" s="103"/>
      <c r="J19" s="24"/>
      <c r="K19" s="24"/>
    </row>
    <row r="20" spans="1:11" ht="30" customHeight="1" hidden="1">
      <c r="A20" s="25" t="s">
        <v>108</v>
      </c>
      <c r="B20" s="20" t="s">
        <v>101</v>
      </c>
      <c r="C20" s="2" t="s">
        <v>12</v>
      </c>
      <c r="D20" s="22" t="s">
        <v>173</v>
      </c>
      <c r="E20" s="22" t="s">
        <v>84</v>
      </c>
      <c r="F20" s="103"/>
      <c r="G20" s="103"/>
      <c r="H20" s="103"/>
      <c r="J20" s="24"/>
      <c r="K20" s="24"/>
    </row>
    <row r="21" spans="1:12" ht="56.25" customHeight="1">
      <c r="A21" s="12" t="s">
        <v>15</v>
      </c>
      <c r="B21" s="12" t="s">
        <v>16</v>
      </c>
      <c r="C21" s="13" t="s">
        <v>17</v>
      </c>
      <c r="D21" s="3"/>
      <c r="E21" s="3"/>
      <c r="F21" s="102">
        <f>F22+F25+F28</f>
        <v>3124.9</v>
      </c>
      <c r="G21" s="102">
        <f>G22+G25+G28</f>
        <v>3368.3</v>
      </c>
      <c r="H21" s="102">
        <f>H22+H25+H28</f>
        <v>3499.2000000000003</v>
      </c>
      <c r="J21" s="17"/>
      <c r="L21" s="17"/>
    </row>
    <row r="22" spans="1:12" ht="110.25" customHeight="1">
      <c r="A22" s="20" t="s">
        <v>18</v>
      </c>
      <c r="B22" s="75" t="s">
        <v>355</v>
      </c>
      <c r="C22" s="27" t="s">
        <v>17</v>
      </c>
      <c r="D22" s="28" t="s">
        <v>350</v>
      </c>
      <c r="E22" s="28"/>
      <c r="F22" s="99">
        <f>F23</f>
        <v>0</v>
      </c>
      <c r="G22" s="99">
        <f>G23</f>
        <v>0</v>
      </c>
      <c r="H22" s="99">
        <f>H23</f>
        <v>0</v>
      </c>
      <c r="J22" s="17"/>
      <c r="L22" s="17"/>
    </row>
    <row r="23" spans="1:12" ht="83.25" customHeight="1">
      <c r="A23" s="20" t="s">
        <v>19</v>
      </c>
      <c r="B23" s="20" t="s">
        <v>109</v>
      </c>
      <c r="C23" s="27" t="s">
        <v>17</v>
      </c>
      <c r="D23" s="28" t="s">
        <v>350</v>
      </c>
      <c r="E23" s="28" t="s">
        <v>110</v>
      </c>
      <c r="F23" s="99">
        <f>SUM(F24)</f>
        <v>0</v>
      </c>
      <c r="G23" s="99">
        <f>SUM(G24)</f>
        <v>0</v>
      </c>
      <c r="H23" s="99">
        <f>SUM(H24)</f>
        <v>0</v>
      </c>
      <c r="J23" s="17"/>
      <c r="L23" s="17"/>
    </row>
    <row r="24" spans="1:12" ht="33.75" customHeight="1">
      <c r="A24" s="20" t="s">
        <v>115</v>
      </c>
      <c r="B24" s="20" t="s">
        <v>100</v>
      </c>
      <c r="C24" s="27" t="s">
        <v>17</v>
      </c>
      <c r="D24" s="28" t="s">
        <v>350</v>
      </c>
      <c r="E24" s="28" t="s">
        <v>99</v>
      </c>
      <c r="F24" s="99">
        <f>SUM(ведомственная!G23)</f>
        <v>0</v>
      </c>
      <c r="G24" s="99">
        <f>SUM(ведомственная!H23)</f>
        <v>0</v>
      </c>
      <c r="H24" s="99">
        <f>SUM(ведомственная!I23)</f>
        <v>0</v>
      </c>
      <c r="J24" s="17"/>
      <c r="L24" s="17"/>
    </row>
    <row r="25" spans="1:12" ht="102.75" customHeight="1">
      <c r="A25" s="20" t="s">
        <v>20</v>
      </c>
      <c r="B25" s="75" t="s">
        <v>166</v>
      </c>
      <c r="C25" s="27" t="s">
        <v>17</v>
      </c>
      <c r="D25" s="28" t="s">
        <v>175</v>
      </c>
      <c r="E25" s="28"/>
      <c r="F25" s="99">
        <f>F26</f>
        <v>178.2</v>
      </c>
      <c r="G25" s="99">
        <f>G26</f>
        <v>186.9</v>
      </c>
      <c r="H25" s="99">
        <f>H26</f>
        <v>195.4</v>
      </c>
      <c r="J25" s="17"/>
      <c r="L25" s="17"/>
    </row>
    <row r="26" spans="1:12" ht="88.5" customHeight="1">
      <c r="A26" s="20" t="s">
        <v>55</v>
      </c>
      <c r="B26" s="20" t="s">
        <v>109</v>
      </c>
      <c r="C26" s="27" t="s">
        <v>17</v>
      </c>
      <c r="D26" s="28" t="s">
        <v>175</v>
      </c>
      <c r="E26" s="28" t="s">
        <v>110</v>
      </c>
      <c r="F26" s="99">
        <f>SUM(F27)</f>
        <v>178.2</v>
      </c>
      <c r="G26" s="99">
        <f>SUM(G27)</f>
        <v>186.9</v>
      </c>
      <c r="H26" s="99">
        <f>SUM(H27)</f>
        <v>195.4</v>
      </c>
      <c r="J26" s="17"/>
      <c r="L26" s="17"/>
    </row>
    <row r="27" spans="1:12" ht="28.5" customHeight="1">
      <c r="A27" s="20" t="s">
        <v>116</v>
      </c>
      <c r="B27" s="20" t="s">
        <v>100</v>
      </c>
      <c r="C27" s="27" t="s">
        <v>17</v>
      </c>
      <c r="D27" s="28" t="s">
        <v>175</v>
      </c>
      <c r="E27" s="28" t="s">
        <v>99</v>
      </c>
      <c r="F27" s="99">
        <f>SUM(ведомственная!G26)</f>
        <v>178.2</v>
      </c>
      <c r="G27" s="99">
        <f>SUM(ведомственная!H26)</f>
        <v>186.9</v>
      </c>
      <c r="H27" s="99">
        <f>SUM(ведомственная!I26)</f>
        <v>195.4</v>
      </c>
      <c r="J27" s="17"/>
      <c r="L27" s="17"/>
    </row>
    <row r="28" spans="1:10" ht="44.25" customHeight="1">
      <c r="A28" s="4" t="s">
        <v>281</v>
      </c>
      <c r="B28" s="66" t="s">
        <v>147</v>
      </c>
      <c r="C28" s="2" t="s">
        <v>17</v>
      </c>
      <c r="D28" s="28" t="s">
        <v>174</v>
      </c>
      <c r="E28" s="22"/>
      <c r="F28" s="103">
        <f>F29+F31+F33</f>
        <v>2946.7000000000003</v>
      </c>
      <c r="G28" s="103">
        <f>G29+G31+G33</f>
        <v>3181.4</v>
      </c>
      <c r="H28" s="103">
        <f>H29+H31+H33</f>
        <v>3303.8</v>
      </c>
      <c r="J28" s="17"/>
    </row>
    <row r="29" spans="1:10" ht="80.25" customHeight="1">
      <c r="A29" s="4" t="s">
        <v>282</v>
      </c>
      <c r="B29" s="20" t="s">
        <v>109</v>
      </c>
      <c r="C29" s="2" t="s">
        <v>17</v>
      </c>
      <c r="D29" s="22" t="s">
        <v>174</v>
      </c>
      <c r="E29" s="22" t="s">
        <v>110</v>
      </c>
      <c r="F29" s="103">
        <f>SUM(F30)</f>
        <v>2209.8</v>
      </c>
      <c r="G29" s="103">
        <f>SUM(G30)</f>
        <v>2316.3</v>
      </c>
      <c r="H29" s="103">
        <f>SUM(H30)</f>
        <v>2421.5</v>
      </c>
      <c r="J29" s="17"/>
    </row>
    <row r="30" spans="1:10" ht="30" customHeight="1">
      <c r="A30" s="4" t="s">
        <v>283</v>
      </c>
      <c r="B30" s="20" t="s">
        <v>100</v>
      </c>
      <c r="C30" s="2" t="s">
        <v>17</v>
      </c>
      <c r="D30" s="22" t="s">
        <v>174</v>
      </c>
      <c r="E30" s="22" t="s">
        <v>99</v>
      </c>
      <c r="F30" s="103">
        <f>SUM(ведомственная!G29)</f>
        <v>2209.8</v>
      </c>
      <c r="G30" s="103">
        <f>SUM(ведомственная!H29)</f>
        <v>2316.3</v>
      </c>
      <c r="H30" s="103">
        <f>SUM(ведомственная!I29)</f>
        <v>2421.5</v>
      </c>
      <c r="J30" s="17"/>
    </row>
    <row r="31" spans="1:10" ht="42.75" customHeight="1">
      <c r="A31" s="4" t="s">
        <v>351</v>
      </c>
      <c r="B31" s="20" t="s">
        <v>345</v>
      </c>
      <c r="C31" s="2" t="s">
        <v>117</v>
      </c>
      <c r="D31" s="22" t="s">
        <v>174</v>
      </c>
      <c r="E31" s="22" t="s">
        <v>111</v>
      </c>
      <c r="F31" s="103">
        <f>SUM(F32)</f>
        <v>735.9</v>
      </c>
      <c r="G31" s="103">
        <f>SUM(G32)</f>
        <v>864.1</v>
      </c>
      <c r="H31" s="103">
        <f>SUM(H32)</f>
        <v>881.3</v>
      </c>
      <c r="J31" s="17"/>
    </row>
    <row r="32" spans="1:10" ht="41.25" customHeight="1">
      <c r="A32" s="4" t="s">
        <v>352</v>
      </c>
      <c r="B32" s="20" t="s">
        <v>101</v>
      </c>
      <c r="C32" s="2" t="s">
        <v>17</v>
      </c>
      <c r="D32" s="22" t="s">
        <v>174</v>
      </c>
      <c r="E32" s="22" t="s">
        <v>84</v>
      </c>
      <c r="F32" s="103">
        <f>SUM(ведомственная!G31)</f>
        <v>735.9</v>
      </c>
      <c r="G32" s="103">
        <f>SUM(ведомственная!H31)</f>
        <v>864.1</v>
      </c>
      <c r="H32" s="103">
        <f>SUM(ведомственная!I31)</f>
        <v>881.3</v>
      </c>
      <c r="J32" s="17"/>
    </row>
    <row r="33" spans="1:10" ht="24.75" customHeight="1">
      <c r="A33" s="4" t="s">
        <v>353</v>
      </c>
      <c r="B33" s="20" t="s">
        <v>119</v>
      </c>
      <c r="C33" s="2" t="s">
        <v>17</v>
      </c>
      <c r="D33" s="22" t="s">
        <v>174</v>
      </c>
      <c r="E33" s="22" t="s">
        <v>118</v>
      </c>
      <c r="F33" s="103">
        <f>SUM(F34)</f>
        <v>1</v>
      </c>
      <c r="G33" s="103">
        <f>SUM(G34)</f>
        <v>1</v>
      </c>
      <c r="H33" s="103">
        <f>SUM(H34)</f>
        <v>1</v>
      </c>
      <c r="J33" s="17"/>
    </row>
    <row r="34" spans="1:10" ht="27.75" customHeight="1">
      <c r="A34" s="4" t="s">
        <v>354</v>
      </c>
      <c r="B34" s="20" t="s">
        <v>85</v>
      </c>
      <c r="C34" s="2" t="s">
        <v>17</v>
      </c>
      <c r="D34" s="22" t="s">
        <v>174</v>
      </c>
      <c r="E34" s="22" t="s">
        <v>86</v>
      </c>
      <c r="F34" s="103">
        <f>SUM(ведомственная!G33)</f>
        <v>1</v>
      </c>
      <c r="G34" s="103">
        <f>SUM(ведомственная!H33)</f>
        <v>1</v>
      </c>
      <c r="H34" s="103">
        <f>SUM(ведомственная!I33)</f>
        <v>1</v>
      </c>
      <c r="J34" s="17"/>
    </row>
    <row r="35" spans="1:12" ht="53.25" customHeight="1">
      <c r="A35" s="31" t="s">
        <v>33</v>
      </c>
      <c r="B35" s="12" t="s">
        <v>27</v>
      </c>
      <c r="C35" s="13" t="s">
        <v>28</v>
      </c>
      <c r="D35" s="3"/>
      <c r="E35" s="3"/>
      <c r="F35" s="102">
        <f>F36+F41+F49</f>
        <v>38870.7</v>
      </c>
      <c r="G35" s="102">
        <f>G36+G41+G49</f>
        <v>40553.4</v>
      </c>
      <c r="H35" s="102">
        <f>H36+H41+H49</f>
        <v>42261.2</v>
      </c>
      <c r="J35" s="32"/>
      <c r="L35" s="17"/>
    </row>
    <row r="36" spans="1:12" ht="54.75" customHeight="1">
      <c r="A36" s="20" t="s">
        <v>36</v>
      </c>
      <c r="B36" s="66" t="s">
        <v>148</v>
      </c>
      <c r="C36" s="27" t="s">
        <v>28</v>
      </c>
      <c r="D36" s="28" t="s">
        <v>176</v>
      </c>
      <c r="E36" s="28"/>
      <c r="F36" s="99">
        <f>F37+F39</f>
        <v>1789.2</v>
      </c>
      <c r="G36" s="99">
        <f>G37+G39</f>
        <v>1875.4</v>
      </c>
      <c r="H36" s="99">
        <f>H37+H39</f>
        <v>1960.5</v>
      </c>
      <c r="J36" s="32"/>
      <c r="L36" s="17"/>
    </row>
    <row r="37" spans="1:12" ht="84.75" customHeight="1">
      <c r="A37" s="20" t="s">
        <v>38</v>
      </c>
      <c r="B37" s="20" t="s">
        <v>109</v>
      </c>
      <c r="C37" s="27" t="s">
        <v>28</v>
      </c>
      <c r="D37" s="28" t="s">
        <v>176</v>
      </c>
      <c r="E37" s="28" t="s">
        <v>110</v>
      </c>
      <c r="F37" s="99">
        <f>SUM(F38)</f>
        <v>1784.4</v>
      </c>
      <c r="G37" s="99">
        <f>SUM(G38)</f>
        <v>1870.4</v>
      </c>
      <c r="H37" s="99">
        <f>SUM(H38)</f>
        <v>1955.3</v>
      </c>
      <c r="J37" s="32"/>
      <c r="L37" s="17"/>
    </row>
    <row r="38" spans="1:12" ht="28.5" customHeight="1">
      <c r="A38" s="20" t="s">
        <v>123</v>
      </c>
      <c r="B38" s="20" t="s">
        <v>100</v>
      </c>
      <c r="C38" s="27" t="s">
        <v>28</v>
      </c>
      <c r="D38" s="28" t="s">
        <v>176</v>
      </c>
      <c r="E38" s="28" t="s">
        <v>99</v>
      </c>
      <c r="F38" s="99">
        <f>SUM(ведомственная!G48)</f>
        <v>1784.4</v>
      </c>
      <c r="G38" s="99">
        <f>SUM(ведомственная!H48)</f>
        <v>1870.4</v>
      </c>
      <c r="H38" s="99">
        <f>SUM(ведомственная!I48)</f>
        <v>1955.3</v>
      </c>
      <c r="J38" s="32"/>
      <c r="L38" s="17"/>
    </row>
    <row r="39" spans="1:12" ht="43.5" customHeight="1">
      <c r="A39" s="20" t="s">
        <v>132</v>
      </c>
      <c r="B39" s="20" t="s">
        <v>345</v>
      </c>
      <c r="C39" s="27" t="s">
        <v>28</v>
      </c>
      <c r="D39" s="28" t="s">
        <v>176</v>
      </c>
      <c r="E39" s="28" t="s">
        <v>111</v>
      </c>
      <c r="F39" s="99">
        <f>SUM(F40)</f>
        <v>4.8</v>
      </c>
      <c r="G39" s="99">
        <f>SUM(G40)</f>
        <v>5</v>
      </c>
      <c r="H39" s="99">
        <f>SUM(H40)</f>
        <v>5.2</v>
      </c>
      <c r="J39" s="32"/>
      <c r="L39" s="17"/>
    </row>
    <row r="40" spans="1:12" ht="45.75" customHeight="1">
      <c r="A40" s="20" t="s">
        <v>133</v>
      </c>
      <c r="B40" s="20" t="s">
        <v>101</v>
      </c>
      <c r="C40" s="27" t="s">
        <v>28</v>
      </c>
      <c r="D40" s="28" t="s">
        <v>176</v>
      </c>
      <c r="E40" s="28" t="s">
        <v>84</v>
      </c>
      <c r="F40" s="99">
        <f>SUM(ведомственная!G50)</f>
        <v>4.8</v>
      </c>
      <c r="G40" s="99">
        <f>SUM(ведомственная!H50)</f>
        <v>5</v>
      </c>
      <c r="H40" s="99">
        <f>SUM(ведомственная!I50)</f>
        <v>5.2</v>
      </c>
      <c r="J40" s="32"/>
      <c r="L40" s="17"/>
    </row>
    <row r="41" spans="1:12" ht="63.75" customHeight="1">
      <c r="A41" s="20" t="s">
        <v>39</v>
      </c>
      <c r="B41" s="66" t="s">
        <v>149</v>
      </c>
      <c r="C41" s="27" t="s">
        <v>28</v>
      </c>
      <c r="D41" s="28" t="s">
        <v>177</v>
      </c>
      <c r="E41" s="28"/>
      <c r="F41" s="99">
        <f>F42+F45+F47</f>
        <v>33369.2</v>
      </c>
      <c r="G41" s="99">
        <f>G42+G45+G47</f>
        <v>34785.6</v>
      </c>
      <c r="H41" s="99">
        <f>H42+H45+H47</f>
        <v>36230.6</v>
      </c>
      <c r="J41" s="32"/>
      <c r="L41" s="17"/>
    </row>
    <row r="42" spans="1:12" ht="79.5" customHeight="1">
      <c r="A42" s="20" t="s">
        <v>40</v>
      </c>
      <c r="B42" s="20" t="s">
        <v>109</v>
      </c>
      <c r="C42" s="27" t="s">
        <v>28</v>
      </c>
      <c r="D42" s="28" t="s">
        <v>177</v>
      </c>
      <c r="E42" s="28" t="s">
        <v>110</v>
      </c>
      <c r="F42" s="99">
        <f>SUM(F44+F43)</f>
        <v>26058.6</v>
      </c>
      <c r="G42" s="99">
        <f>SUM(G44+G43)</f>
        <v>27324.4</v>
      </c>
      <c r="H42" s="99">
        <f>SUM(H44+H43)</f>
        <v>28567.1</v>
      </c>
      <c r="J42" s="32"/>
      <c r="L42" s="17"/>
    </row>
    <row r="43" spans="1:12" ht="36" customHeight="1">
      <c r="A43" s="20"/>
      <c r="B43" s="20" t="s">
        <v>356</v>
      </c>
      <c r="C43" s="27" t="s">
        <v>28</v>
      </c>
      <c r="D43" s="28" t="s">
        <v>177</v>
      </c>
      <c r="E43" s="28" t="s">
        <v>357</v>
      </c>
      <c r="F43" s="99">
        <f>SUM(ведомственная!G53)</f>
        <v>0</v>
      </c>
      <c r="G43" s="99">
        <f>SUM(ведомственная!H53)</f>
        <v>0</v>
      </c>
      <c r="H43" s="99">
        <f>SUM(ведомственная!I53)</f>
        <v>0</v>
      </c>
      <c r="J43" s="32"/>
      <c r="L43" s="17"/>
    </row>
    <row r="44" spans="1:12" ht="28.5" customHeight="1">
      <c r="A44" s="20" t="s">
        <v>124</v>
      </c>
      <c r="B44" s="20" t="s">
        <v>100</v>
      </c>
      <c r="C44" s="27" t="s">
        <v>28</v>
      </c>
      <c r="D44" s="28" t="s">
        <v>177</v>
      </c>
      <c r="E44" s="28" t="s">
        <v>99</v>
      </c>
      <c r="F44" s="99">
        <f>SUM(ведомственная!G54)</f>
        <v>26058.6</v>
      </c>
      <c r="G44" s="99">
        <f>SUM(ведомственная!H54)</f>
        <v>27324.4</v>
      </c>
      <c r="H44" s="99">
        <f>SUM(ведомственная!I54)</f>
        <v>28567.1</v>
      </c>
      <c r="J44" s="32"/>
      <c r="L44" s="17"/>
    </row>
    <row r="45" spans="1:12" ht="45" customHeight="1">
      <c r="A45" s="20" t="s">
        <v>134</v>
      </c>
      <c r="B45" s="20" t="s">
        <v>345</v>
      </c>
      <c r="C45" s="27" t="s">
        <v>28</v>
      </c>
      <c r="D45" s="28" t="s">
        <v>177</v>
      </c>
      <c r="E45" s="28" t="s">
        <v>111</v>
      </c>
      <c r="F45" s="99">
        <f>SUM(F46)</f>
        <v>7300.6</v>
      </c>
      <c r="G45" s="99">
        <f>SUM(G46)</f>
        <v>7451.2</v>
      </c>
      <c r="H45" s="99">
        <f>SUM(H46)</f>
        <v>7653.5</v>
      </c>
      <c r="J45" s="32"/>
      <c r="L45" s="17"/>
    </row>
    <row r="46" spans="1:12" ht="45" customHeight="1">
      <c r="A46" s="20" t="s">
        <v>135</v>
      </c>
      <c r="B46" s="20" t="s">
        <v>101</v>
      </c>
      <c r="C46" s="27" t="s">
        <v>28</v>
      </c>
      <c r="D46" s="28" t="s">
        <v>177</v>
      </c>
      <c r="E46" s="28" t="s">
        <v>84</v>
      </c>
      <c r="F46" s="99">
        <f>SUM(ведомственная!G56)</f>
        <v>7300.6</v>
      </c>
      <c r="G46" s="99">
        <f>SUM(ведомственная!H56)</f>
        <v>7451.2</v>
      </c>
      <c r="H46" s="99">
        <f>SUM(ведомственная!I56)</f>
        <v>7653.5</v>
      </c>
      <c r="J46" s="32"/>
      <c r="L46" s="17"/>
    </row>
    <row r="47" spans="1:12" ht="21" customHeight="1">
      <c r="A47" s="20" t="s">
        <v>136</v>
      </c>
      <c r="B47" s="20" t="s">
        <v>119</v>
      </c>
      <c r="C47" s="27" t="s">
        <v>28</v>
      </c>
      <c r="D47" s="28" t="s">
        <v>177</v>
      </c>
      <c r="E47" s="28" t="s">
        <v>118</v>
      </c>
      <c r="F47" s="99">
        <f>SUM(F48)</f>
        <v>10</v>
      </c>
      <c r="G47" s="99">
        <f>SUM(G48)</f>
        <v>10</v>
      </c>
      <c r="H47" s="99">
        <f>SUM(H48)</f>
        <v>10</v>
      </c>
      <c r="J47" s="32"/>
      <c r="L47" s="17"/>
    </row>
    <row r="48" spans="1:12" ht="29.25" customHeight="1">
      <c r="A48" s="20" t="s">
        <v>137</v>
      </c>
      <c r="B48" s="20" t="s">
        <v>85</v>
      </c>
      <c r="C48" s="27" t="s">
        <v>28</v>
      </c>
      <c r="D48" s="28" t="s">
        <v>177</v>
      </c>
      <c r="E48" s="28" t="s">
        <v>86</v>
      </c>
      <c r="F48" s="99">
        <f>SUM(ведомственная!G58)</f>
        <v>10</v>
      </c>
      <c r="G48" s="99">
        <f>SUM(ведомственная!H58)</f>
        <v>10</v>
      </c>
      <c r="H48" s="99">
        <f>SUM(ведомственная!I58)</f>
        <v>10</v>
      </c>
      <c r="J48" s="32"/>
      <c r="L48" s="17"/>
    </row>
    <row r="49" spans="1:8" s="35" customFormat="1" ht="69" customHeight="1">
      <c r="A49" s="20" t="s">
        <v>95</v>
      </c>
      <c r="B49" s="66" t="s">
        <v>205</v>
      </c>
      <c r="C49" s="27" t="s">
        <v>28</v>
      </c>
      <c r="D49" s="28" t="s">
        <v>204</v>
      </c>
      <c r="E49" s="28"/>
      <c r="F49" s="99">
        <f>F50+F52+F62</f>
        <v>3712.3</v>
      </c>
      <c r="G49" s="99">
        <f>G50+G52+G62</f>
        <v>3892.4</v>
      </c>
      <c r="H49" s="99">
        <f>H50+H52+H62</f>
        <v>4070.1</v>
      </c>
    </row>
    <row r="50" spans="1:8" s="35" customFormat="1" ht="83.25" customHeight="1">
      <c r="A50" s="20" t="s">
        <v>96</v>
      </c>
      <c r="B50" s="20" t="s">
        <v>109</v>
      </c>
      <c r="C50" s="27" t="s">
        <v>28</v>
      </c>
      <c r="D50" s="28" t="s">
        <v>204</v>
      </c>
      <c r="E50" s="28" t="s">
        <v>110</v>
      </c>
      <c r="F50" s="99">
        <f>SUM(F51)</f>
        <v>3473.9</v>
      </c>
      <c r="G50" s="99">
        <f>SUM(G51)</f>
        <v>3642.4</v>
      </c>
      <c r="H50" s="99">
        <f>SUM(H51)</f>
        <v>3808.6</v>
      </c>
    </row>
    <row r="51" spans="1:8" s="35" customFormat="1" ht="29.25" customHeight="1">
      <c r="A51" s="20" t="s">
        <v>98</v>
      </c>
      <c r="B51" s="20" t="s">
        <v>100</v>
      </c>
      <c r="C51" s="27" t="s">
        <v>28</v>
      </c>
      <c r="D51" s="28" t="s">
        <v>204</v>
      </c>
      <c r="E51" s="28" t="s">
        <v>99</v>
      </c>
      <c r="F51" s="99">
        <f>SUM(ведомственная!G61)</f>
        <v>3473.9</v>
      </c>
      <c r="G51" s="99">
        <f>SUM(ведомственная!H61)</f>
        <v>3642.4</v>
      </c>
      <c r="H51" s="99">
        <f>SUM(ведомственная!I61)</f>
        <v>3808.6</v>
      </c>
    </row>
    <row r="52" spans="1:8" s="37" customFormat="1" ht="43.5" customHeight="1">
      <c r="A52" s="20" t="s">
        <v>200</v>
      </c>
      <c r="B52" s="20" t="s">
        <v>345</v>
      </c>
      <c r="C52" s="27" t="s">
        <v>28</v>
      </c>
      <c r="D52" s="28" t="s">
        <v>204</v>
      </c>
      <c r="E52" s="28" t="s">
        <v>111</v>
      </c>
      <c r="F52" s="99">
        <f>SUM(F53)</f>
        <v>238.4</v>
      </c>
      <c r="G52" s="99">
        <f>SUM(G53)</f>
        <v>250</v>
      </c>
      <c r="H52" s="99">
        <f>SUM(H53)</f>
        <v>261.5</v>
      </c>
    </row>
    <row r="53" spans="1:9" s="37" customFormat="1" ht="40.5" customHeight="1">
      <c r="A53" s="20" t="s">
        <v>201</v>
      </c>
      <c r="B53" s="20" t="s">
        <v>101</v>
      </c>
      <c r="C53" s="27" t="s">
        <v>28</v>
      </c>
      <c r="D53" s="28" t="s">
        <v>204</v>
      </c>
      <c r="E53" s="28" t="s">
        <v>84</v>
      </c>
      <c r="F53" s="99">
        <f>SUM(ведомственная!G63)</f>
        <v>238.4</v>
      </c>
      <c r="G53" s="99">
        <f>SUM(ведомственная!H63)</f>
        <v>250</v>
      </c>
      <c r="H53" s="99">
        <f>SUM(ведомственная!I63)</f>
        <v>261.5</v>
      </c>
      <c r="I53" s="35"/>
    </row>
    <row r="54" spans="1:8" ht="11.25" customHeight="1" hidden="1">
      <c r="A54" s="30" t="s">
        <v>57</v>
      </c>
      <c r="B54" s="18" t="s">
        <v>24</v>
      </c>
      <c r="C54" s="5" t="s">
        <v>25</v>
      </c>
      <c r="D54" s="29"/>
      <c r="E54" s="29"/>
      <c r="F54" s="106"/>
      <c r="G54" s="106"/>
      <c r="H54" s="106"/>
    </row>
    <row r="55" spans="1:8" ht="12" customHeight="1" hidden="1">
      <c r="A55" s="4" t="s">
        <v>58</v>
      </c>
      <c r="B55" s="21" t="s">
        <v>301</v>
      </c>
      <c r="C55" s="27" t="s">
        <v>25</v>
      </c>
      <c r="D55" s="28" t="s">
        <v>300</v>
      </c>
      <c r="E55" s="28"/>
      <c r="F55" s="99"/>
      <c r="G55" s="99"/>
      <c r="H55" s="99"/>
    </row>
    <row r="56" spans="1:8" ht="11.25" customHeight="1" hidden="1">
      <c r="A56" s="4" t="s">
        <v>59</v>
      </c>
      <c r="B56" s="20" t="s">
        <v>109</v>
      </c>
      <c r="C56" s="27" t="s">
        <v>25</v>
      </c>
      <c r="D56" s="28" t="s">
        <v>102</v>
      </c>
      <c r="E56" s="28" t="s">
        <v>110</v>
      </c>
      <c r="F56" s="99"/>
      <c r="G56" s="99"/>
      <c r="H56" s="99"/>
    </row>
    <row r="57" spans="1:8" ht="15.75" customHeight="1" hidden="1">
      <c r="A57" s="4" t="s">
        <v>138</v>
      </c>
      <c r="B57" s="20" t="s">
        <v>100</v>
      </c>
      <c r="C57" s="27" t="s">
        <v>25</v>
      </c>
      <c r="D57" s="28" t="s">
        <v>102</v>
      </c>
      <c r="E57" s="28" t="s">
        <v>99</v>
      </c>
      <c r="F57" s="99"/>
      <c r="G57" s="99"/>
      <c r="H57" s="99"/>
    </row>
    <row r="58" spans="1:8" ht="15" customHeight="1" hidden="1">
      <c r="A58" s="4" t="s">
        <v>143</v>
      </c>
      <c r="B58" s="20" t="s">
        <v>112</v>
      </c>
      <c r="C58" s="27" t="s">
        <v>25</v>
      </c>
      <c r="D58" s="28" t="s">
        <v>300</v>
      </c>
      <c r="E58" s="28" t="s">
        <v>111</v>
      </c>
      <c r="F58" s="99"/>
      <c r="G58" s="99"/>
      <c r="H58" s="99"/>
    </row>
    <row r="59" spans="1:8" ht="12" customHeight="1" hidden="1">
      <c r="A59" s="4" t="s">
        <v>144</v>
      </c>
      <c r="B59" s="20" t="s">
        <v>101</v>
      </c>
      <c r="C59" s="2" t="s">
        <v>25</v>
      </c>
      <c r="D59" s="22" t="s">
        <v>300</v>
      </c>
      <c r="E59" s="28" t="s">
        <v>84</v>
      </c>
      <c r="F59" s="99"/>
      <c r="G59" s="99"/>
      <c r="H59" s="99"/>
    </row>
    <row r="60" spans="1:8" ht="12.75" customHeight="1" hidden="1">
      <c r="A60" s="4" t="s">
        <v>143</v>
      </c>
      <c r="B60" s="20" t="s">
        <v>119</v>
      </c>
      <c r="C60" s="27" t="s">
        <v>25</v>
      </c>
      <c r="D60" s="28" t="s">
        <v>300</v>
      </c>
      <c r="E60" s="28" t="s">
        <v>118</v>
      </c>
      <c r="F60" s="99"/>
      <c r="G60" s="99"/>
      <c r="H60" s="99"/>
    </row>
    <row r="61" spans="1:8" ht="13.5" customHeight="1" hidden="1">
      <c r="A61" s="4" t="s">
        <v>144</v>
      </c>
      <c r="B61" s="20" t="s">
        <v>314</v>
      </c>
      <c r="C61" s="2" t="s">
        <v>25</v>
      </c>
      <c r="D61" s="22" t="s">
        <v>300</v>
      </c>
      <c r="E61" s="22" t="s">
        <v>313</v>
      </c>
      <c r="F61" s="103"/>
      <c r="G61" s="103"/>
      <c r="H61" s="103"/>
    </row>
    <row r="62" spans="1:8" ht="20.25" customHeight="1" hidden="1">
      <c r="A62" s="4" t="s">
        <v>366</v>
      </c>
      <c r="B62" s="20" t="s">
        <v>119</v>
      </c>
      <c r="C62" s="2" t="s">
        <v>28</v>
      </c>
      <c r="D62" s="28" t="s">
        <v>204</v>
      </c>
      <c r="E62" s="22" t="s">
        <v>118</v>
      </c>
      <c r="F62" s="103"/>
      <c r="G62" s="103"/>
      <c r="H62" s="103"/>
    </row>
    <row r="63" spans="1:8" ht="18.75" customHeight="1" hidden="1">
      <c r="A63" s="4" t="s">
        <v>367</v>
      </c>
      <c r="B63" s="20" t="s">
        <v>85</v>
      </c>
      <c r="C63" s="2" t="s">
        <v>28</v>
      </c>
      <c r="D63" s="28" t="s">
        <v>204</v>
      </c>
      <c r="E63" s="22" t="s">
        <v>86</v>
      </c>
      <c r="F63" s="103"/>
      <c r="G63" s="103"/>
      <c r="H63" s="103"/>
    </row>
    <row r="64" spans="1:8" ht="15.75" customHeight="1">
      <c r="A64" s="31" t="s">
        <v>57</v>
      </c>
      <c r="B64" s="12" t="s">
        <v>31</v>
      </c>
      <c r="C64" s="13" t="s">
        <v>32</v>
      </c>
      <c r="D64" s="3"/>
      <c r="E64" s="3"/>
      <c r="F64" s="102">
        <f aca="true" t="shared" si="0" ref="F64:H65">F65</f>
        <v>100</v>
      </c>
      <c r="G64" s="102">
        <f t="shared" si="0"/>
        <v>100</v>
      </c>
      <c r="H64" s="102">
        <f t="shared" si="0"/>
        <v>100</v>
      </c>
    </row>
    <row r="65" spans="1:8" ht="42.75" customHeight="1">
      <c r="A65" s="33" t="s">
        <v>58</v>
      </c>
      <c r="B65" s="66" t="s">
        <v>150</v>
      </c>
      <c r="C65" s="2" t="s">
        <v>32</v>
      </c>
      <c r="D65" s="2" t="s">
        <v>178</v>
      </c>
      <c r="E65" s="22"/>
      <c r="F65" s="103">
        <f t="shared" si="0"/>
        <v>100</v>
      </c>
      <c r="G65" s="103">
        <f t="shared" si="0"/>
        <v>100</v>
      </c>
      <c r="H65" s="103">
        <f t="shared" si="0"/>
        <v>100</v>
      </c>
    </row>
    <row r="66" spans="1:8" ht="18.75" customHeight="1">
      <c r="A66" s="33" t="s">
        <v>59</v>
      </c>
      <c r="B66" s="20" t="s">
        <v>119</v>
      </c>
      <c r="C66" s="2" t="s">
        <v>32</v>
      </c>
      <c r="D66" s="2" t="s">
        <v>178</v>
      </c>
      <c r="E66" s="22" t="s">
        <v>118</v>
      </c>
      <c r="F66" s="103">
        <f>SUM(F67)</f>
        <v>100</v>
      </c>
      <c r="G66" s="103">
        <f>SUM(G67)</f>
        <v>100</v>
      </c>
      <c r="H66" s="103">
        <f>SUM(H67)</f>
        <v>100</v>
      </c>
    </row>
    <row r="67" spans="1:8" ht="28.5" customHeight="1">
      <c r="A67" s="33" t="s">
        <v>138</v>
      </c>
      <c r="B67" s="20" t="s">
        <v>88</v>
      </c>
      <c r="C67" s="2" t="s">
        <v>32</v>
      </c>
      <c r="D67" s="2" t="s">
        <v>178</v>
      </c>
      <c r="E67" s="22" t="s">
        <v>87</v>
      </c>
      <c r="F67" s="103">
        <f>SUM(ведомственная!G69)</f>
        <v>100</v>
      </c>
      <c r="G67" s="103">
        <f>SUM(ведомственная!H69)</f>
        <v>100</v>
      </c>
      <c r="H67" s="103">
        <f>SUM(ведомственная!I69)</f>
        <v>100</v>
      </c>
    </row>
    <row r="68" spans="1:8" ht="18" customHeight="1">
      <c r="A68" s="31" t="s">
        <v>139</v>
      </c>
      <c r="B68" s="31" t="s">
        <v>34</v>
      </c>
      <c r="C68" s="13" t="s">
        <v>35</v>
      </c>
      <c r="D68" s="3"/>
      <c r="E68" s="3"/>
      <c r="F68" s="102">
        <f>F69+F72+F75</f>
        <v>602.0999999999999</v>
      </c>
      <c r="G68" s="102">
        <f>G69+G72+G75</f>
        <v>326.4</v>
      </c>
      <c r="H68" s="102">
        <f>H69+H72+H75</f>
        <v>335.20000000000005</v>
      </c>
    </row>
    <row r="69" spans="1:8" ht="44.25" customHeight="1">
      <c r="A69" s="34" t="s">
        <v>297</v>
      </c>
      <c r="B69" s="74" t="s">
        <v>37</v>
      </c>
      <c r="C69" s="27" t="s">
        <v>35</v>
      </c>
      <c r="D69" s="28" t="s">
        <v>369</v>
      </c>
      <c r="E69" s="28"/>
      <c r="F69" s="99">
        <f>F70</f>
        <v>465.3</v>
      </c>
      <c r="G69" s="99">
        <f>G70</f>
        <v>209.2</v>
      </c>
      <c r="H69" s="99">
        <f>H70</f>
        <v>217.6</v>
      </c>
    </row>
    <row r="70" spans="1:8" ht="47.25" customHeight="1">
      <c r="A70" s="34" t="s">
        <v>298</v>
      </c>
      <c r="B70" s="20" t="s">
        <v>345</v>
      </c>
      <c r="C70" s="27" t="s">
        <v>35</v>
      </c>
      <c r="D70" s="28" t="s">
        <v>179</v>
      </c>
      <c r="E70" s="28" t="s">
        <v>111</v>
      </c>
      <c r="F70" s="99">
        <f>SUM(F71)</f>
        <v>465.3</v>
      </c>
      <c r="G70" s="99">
        <f>SUM(G71)</f>
        <v>209.2</v>
      </c>
      <c r="H70" s="99">
        <f>SUM(H71)</f>
        <v>217.6</v>
      </c>
    </row>
    <row r="71" spans="1:8" ht="39.75" customHeight="1">
      <c r="A71" s="34" t="s">
        <v>299</v>
      </c>
      <c r="B71" s="20" t="s">
        <v>101</v>
      </c>
      <c r="C71" s="27" t="s">
        <v>35</v>
      </c>
      <c r="D71" s="28" t="s">
        <v>179</v>
      </c>
      <c r="E71" s="28" t="s">
        <v>84</v>
      </c>
      <c r="F71" s="99">
        <f>SUM(ведомственная!G73)</f>
        <v>465.3</v>
      </c>
      <c r="G71" s="99">
        <f>SUM(ведомственная!H73)</f>
        <v>209.2</v>
      </c>
      <c r="H71" s="99">
        <f>SUM(ведомственная!I73)</f>
        <v>217.6</v>
      </c>
    </row>
    <row r="72" spans="1:8" ht="42" customHeight="1">
      <c r="A72" s="33" t="s">
        <v>140</v>
      </c>
      <c r="B72" s="66" t="s">
        <v>151</v>
      </c>
      <c r="C72" s="2" t="s">
        <v>35</v>
      </c>
      <c r="D72" s="2" t="s">
        <v>180</v>
      </c>
      <c r="E72" s="22"/>
      <c r="F72" s="103">
        <f>F73</f>
        <v>128</v>
      </c>
      <c r="G72" s="103">
        <f>G73</f>
        <v>108</v>
      </c>
      <c r="H72" s="103">
        <f>H73</f>
        <v>108</v>
      </c>
    </row>
    <row r="73" spans="1:8" ht="20.25" customHeight="1">
      <c r="A73" s="33" t="s">
        <v>141</v>
      </c>
      <c r="B73" s="20" t="s">
        <v>119</v>
      </c>
      <c r="C73" s="2" t="s">
        <v>35</v>
      </c>
      <c r="D73" s="2" t="s">
        <v>180</v>
      </c>
      <c r="E73" s="22" t="s">
        <v>118</v>
      </c>
      <c r="F73" s="103">
        <f>SUM(F74)</f>
        <v>128</v>
      </c>
      <c r="G73" s="103">
        <f>SUM(G74)</f>
        <v>108</v>
      </c>
      <c r="H73" s="103">
        <f>SUM(H74)</f>
        <v>108</v>
      </c>
    </row>
    <row r="74" spans="1:8" ht="28.5" customHeight="1">
      <c r="A74" s="33" t="s">
        <v>142</v>
      </c>
      <c r="B74" s="20" t="s">
        <v>85</v>
      </c>
      <c r="C74" s="2" t="s">
        <v>35</v>
      </c>
      <c r="D74" s="2" t="s">
        <v>180</v>
      </c>
      <c r="E74" s="22" t="s">
        <v>86</v>
      </c>
      <c r="F74" s="103">
        <f>SUM(ведомственная!G37)</f>
        <v>128</v>
      </c>
      <c r="G74" s="103">
        <f>SUM(ведомственная!H37)</f>
        <v>108</v>
      </c>
      <c r="H74" s="103">
        <f>SUM(ведомственная!I37)</f>
        <v>108</v>
      </c>
    </row>
    <row r="75" spans="1:12" ht="74.25" customHeight="1">
      <c r="A75" s="95" t="s">
        <v>327</v>
      </c>
      <c r="B75" s="73" t="s">
        <v>209</v>
      </c>
      <c r="C75" s="27" t="s">
        <v>35</v>
      </c>
      <c r="D75" s="28" t="s">
        <v>202</v>
      </c>
      <c r="E75" s="28"/>
      <c r="F75" s="99">
        <f>F76</f>
        <v>8.8</v>
      </c>
      <c r="G75" s="99">
        <f>G76</f>
        <v>9.2</v>
      </c>
      <c r="H75" s="99">
        <f>H76</f>
        <v>9.6</v>
      </c>
      <c r="J75" s="32"/>
      <c r="L75" s="17"/>
    </row>
    <row r="76" spans="1:12" ht="47.25" customHeight="1">
      <c r="A76" s="20" t="s">
        <v>328</v>
      </c>
      <c r="B76" s="20" t="s">
        <v>345</v>
      </c>
      <c r="C76" s="27" t="s">
        <v>35</v>
      </c>
      <c r="D76" s="28" t="s">
        <v>202</v>
      </c>
      <c r="E76" s="28" t="s">
        <v>111</v>
      </c>
      <c r="F76" s="99">
        <f>SUM(F77)</f>
        <v>8.8</v>
      </c>
      <c r="G76" s="99">
        <f>SUM(G77)</f>
        <v>9.2</v>
      </c>
      <c r="H76" s="99">
        <f>SUM(H77)</f>
        <v>9.6</v>
      </c>
      <c r="J76" s="32"/>
      <c r="L76" s="17"/>
    </row>
    <row r="77" spans="1:12" ht="44.25" customHeight="1">
      <c r="A77" s="20" t="s">
        <v>329</v>
      </c>
      <c r="B77" s="20" t="s">
        <v>101</v>
      </c>
      <c r="C77" s="27" t="s">
        <v>35</v>
      </c>
      <c r="D77" s="28" t="s">
        <v>202</v>
      </c>
      <c r="E77" s="28" t="s">
        <v>84</v>
      </c>
      <c r="F77" s="99">
        <f>SUM(ведомственная!G76)</f>
        <v>8.8</v>
      </c>
      <c r="G77" s="99">
        <f>SUM(ведомственная!H76)</f>
        <v>9.2</v>
      </c>
      <c r="H77" s="99">
        <f>SUM(ведомственная!I76)</f>
        <v>9.6</v>
      </c>
      <c r="J77" s="32"/>
      <c r="L77" s="17"/>
    </row>
    <row r="78" spans="1:8" s="35" customFormat="1" ht="36" customHeight="1">
      <c r="A78" s="31" t="s">
        <v>21</v>
      </c>
      <c r="B78" s="12" t="s">
        <v>42</v>
      </c>
      <c r="C78" s="13" t="s">
        <v>43</v>
      </c>
      <c r="D78" s="3"/>
      <c r="E78" s="3"/>
      <c r="F78" s="102">
        <f>F79</f>
        <v>635</v>
      </c>
      <c r="G78" s="102">
        <f>G79</f>
        <v>664</v>
      </c>
      <c r="H78" s="102">
        <f>H79</f>
        <v>690</v>
      </c>
    </row>
    <row r="79" spans="1:8" s="35" customFormat="1" ht="43.5" customHeight="1">
      <c r="A79" s="31" t="s">
        <v>10</v>
      </c>
      <c r="B79" s="12" t="s">
        <v>346</v>
      </c>
      <c r="C79" s="27" t="s">
        <v>347</v>
      </c>
      <c r="D79" s="3"/>
      <c r="E79" s="3"/>
      <c r="F79" s="102">
        <f>F80+F83</f>
        <v>635</v>
      </c>
      <c r="G79" s="102">
        <f>G80+G83</f>
        <v>664</v>
      </c>
      <c r="H79" s="102">
        <f>H80+H83</f>
        <v>690</v>
      </c>
    </row>
    <row r="80" spans="1:8" s="35" customFormat="1" ht="98.25" customHeight="1" hidden="1">
      <c r="A80" s="33" t="s">
        <v>13</v>
      </c>
      <c r="B80" s="66" t="s">
        <v>155</v>
      </c>
      <c r="C80" s="2" t="s">
        <v>347</v>
      </c>
      <c r="D80" s="22" t="s">
        <v>184</v>
      </c>
      <c r="E80" s="22"/>
      <c r="F80" s="103"/>
      <c r="G80" s="103"/>
      <c r="H80" s="103"/>
    </row>
    <row r="81" spans="1:8" s="35" customFormat="1" ht="24.75" customHeight="1" hidden="1">
      <c r="A81" s="33" t="s">
        <v>14</v>
      </c>
      <c r="B81" s="20" t="s">
        <v>345</v>
      </c>
      <c r="C81" s="2" t="s">
        <v>347</v>
      </c>
      <c r="D81" s="22" t="s">
        <v>184</v>
      </c>
      <c r="E81" s="22" t="s">
        <v>111</v>
      </c>
      <c r="F81" s="103"/>
      <c r="G81" s="103"/>
      <c r="H81" s="103"/>
    </row>
    <row r="82" spans="1:8" s="35" customFormat="1" ht="5.25" customHeight="1" hidden="1">
      <c r="A82" s="33" t="s">
        <v>107</v>
      </c>
      <c r="B82" s="20" t="s">
        <v>101</v>
      </c>
      <c r="C82" s="2" t="s">
        <v>347</v>
      </c>
      <c r="D82" s="22" t="s">
        <v>184</v>
      </c>
      <c r="E82" s="22" t="s">
        <v>84</v>
      </c>
      <c r="F82" s="103"/>
      <c r="G82" s="103"/>
      <c r="H82" s="103"/>
    </row>
    <row r="83" spans="1:8" s="35" customFormat="1" ht="102.75" customHeight="1">
      <c r="A83" s="33" t="s">
        <v>29</v>
      </c>
      <c r="B83" s="66" t="s">
        <v>81</v>
      </c>
      <c r="C83" s="2" t="s">
        <v>347</v>
      </c>
      <c r="D83" s="22" t="s">
        <v>185</v>
      </c>
      <c r="E83" s="22"/>
      <c r="F83" s="103">
        <f>F84</f>
        <v>635</v>
      </c>
      <c r="G83" s="103">
        <f>G84</f>
        <v>664</v>
      </c>
      <c r="H83" s="103">
        <f>H84</f>
        <v>690</v>
      </c>
    </row>
    <row r="84" spans="1:8" s="37" customFormat="1" ht="45.75" customHeight="1">
      <c r="A84" s="33" t="s">
        <v>30</v>
      </c>
      <c r="B84" s="20" t="s">
        <v>345</v>
      </c>
      <c r="C84" s="2" t="s">
        <v>347</v>
      </c>
      <c r="D84" s="22" t="s">
        <v>185</v>
      </c>
      <c r="E84" s="22" t="s">
        <v>111</v>
      </c>
      <c r="F84" s="103">
        <f>SUM(F85)</f>
        <v>635</v>
      </c>
      <c r="G84" s="103">
        <f>SUM(G85)</f>
        <v>664</v>
      </c>
      <c r="H84" s="103">
        <f>SUM(H85)</f>
        <v>690</v>
      </c>
    </row>
    <row r="85" spans="1:8" s="37" customFormat="1" ht="42" customHeight="1">
      <c r="A85" s="33" t="s">
        <v>120</v>
      </c>
      <c r="B85" s="20" t="s">
        <v>101</v>
      </c>
      <c r="C85" s="2" t="s">
        <v>347</v>
      </c>
      <c r="D85" s="22" t="s">
        <v>185</v>
      </c>
      <c r="E85" s="22" t="s">
        <v>84</v>
      </c>
      <c r="F85" s="103">
        <f>SUM(ведомственная!G84)</f>
        <v>635</v>
      </c>
      <c r="G85" s="103">
        <f>SUM(ведомственная!H84)</f>
        <v>664</v>
      </c>
      <c r="H85" s="103">
        <f>SUM(ведомственная!I84)</f>
        <v>690</v>
      </c>
    </row>
    <row r="86" spans="1:8" s="37" customFormat="1" ht="21" customHeight="1">
      <c r="A86" s="12" t="s">
        <v>41</v>
      </c>
      <c r="B86" s="18" t="s">
        <v>44</v>
      </c>
      <c r="C86" s="5" t="s">
        <v>45</v>
      </c>
      <c r="D86" s="2"/>
      <c r="E86" s="22"/>
      <c r="F86" s="103">
        <f>F87+F91</f>
        <v>3990</v>
      </c>
      <c r="G86" s="103">
        <f>G87+G91</f>
        <v>4136</v>
      </c>
      <c r="H86" s="103">
        <f>H87+H91</f>
        <v>4302</v>
      </c>
    </row>
    <row r="87" spans="1:13" s="35" customFormat="1" ht="24.75" customHeight="1">
      <c r="A87" s="12">
        <v>1</v>
      </c>
      <c r="B87" s="18" t="s">
        <v>46</v>
      </c>
      <c r="C87" s="5" t="s">
        <v>47</v>
      </c>
      <c r="D87" s="2"/>
      <c r="E87" s="22"/>
      <c r="F87" s="103">
        <f aca="true" t="shared" si="1" ref="F87:H89">SUM(F88)</f>
        <v>2990</v>
      </c>
      <c r="G87" s="103">
        <f t="shared" si="1"/>
        <v>3090</v>
      </c>
      <c r="H87" s="103">
        <f t="shared" si="1"/>
        <v>3214</v>
      </c>
      <c r="K87" s="36"/>
      <c r="L87" s="16"/>
      <c r="M87" s="36"/>
    </row>
    <row r="88" spans="1:8" s="35" customFormat="1" ht="139.5" customHeight="1">
      <c r="A88" s="4" t="s">
        <v>13</v>
      </c>
      <c r="B88" s="66" t="s">
        <v>156</v>
      </c>
      <c r="C88" s="27" t="s">
        <v>47</v>
      </c>
      <c r="D88" s="2" t="s">
        <v>186</v>
      </c>
      <c r="E88" s="22"/>
      <c r="F88" s="103">
        <f t="shared" si="1"/>
        <v>2990</v>
      </c>
      <c r="G88" s="103">
        <f t="shared" si="1"/>
        <v>3090</v>
      </c>
      <c r="H88" s="103">
        <f t="shared" si="1"/>
        <v>3214</v>
      </c>
    </row>
    <row r="89" spans="1:8" s="35" customFormat="1" ht="51" customHeight="1">
      <c r="A89" s="4" t="s">
        <v>14</v>
      </c>
      <c r="B89" s="20" t="s">
        <v>345</v>
      </c>
      <c r="C89" s="27" t="s">
        <v>47</v>
      </c>
      <c r="D89" s="2" t="s">
        <v>186</v>
      </c>
      <c r="E89" s="22" t="s">
        <v>111</v>
      </c>
      <c r="F89" s="103">
        <f t="shared" si="1"/>
        <v>2990</v>
      </c>
      <c r="G89" s="103">
        <f t="shared" si="1"/>
        <v>3090</v>
      </c>
      <c r="H89" s="103">
        <f t="shared" si="1"/>
        <v>3214</v>
      </c>
    </row>
    <row r="90" spans="1:8" s="35" customFormat="1" ht="48.75" customHeight="1">
      <c r="A90" s="4" t="s">
        <v>107</v>
      </c>
      <c r="B90" s="20" t="s">
        <v>101</v>
      </c>
      <c r="C90" s="27" t="s">
        <v>47</v>
      </c>
      <c r="D90" s="2" t="s">
        <v>186</v>
      </c>
      <c r="E90" s="22" t="s">
        <v>84</v>
      </c>
      <c r="F90" s="103">
        <f>SUM(ведомственная!G89)</f>
        <v>2990</v>
      </c>
      <c r="G90" s="103">
        <f>SUM(ведомственная!H89)</f>
        <v>3090</v>
      </c>
      <c r="H90" s="103">
        <f>SUM(ведомственная!I89)</f>
        <v>3214</v>
      </c>
    </row>
    <row r="91" spans="1:8" s="35" customFormat="1" ht="29.25" customHeight="1">
      <c r="A91" s="4">
        <v>2</v>
      </c>
      <c r="B91" s="12" t="s">
        <v>370</v>
      </c>
      <c r="C91" s="5" t="s">
        <v>371</v>
      </c>
      <c r="D91" s="2"/>
      <c r="E91" s="22"/>
      <c r="F91" s="103">
        <f>SUM(F92)</f>
        <v>1000</v>
      </c>
      <c r="G91" s="103">
        <f>SUM(G92)</f>
        <v>1046</v>
      </c>
      <c r="H91" s="103">
        <f>SUM(H92)</f>
        <v>1088</v>
      </c>
    </row>
    <row r="92" spans="1:8" s="35" customFormat="1" ht="47.25" customHeight="1">
      <c r="A92" s="4" t="s">
        <v>18</v>
      </c>
      <c r="B92" s="66" t="s">
        <v>372</v>
      </c>
      <c r="C92" s="27" t="s">
        <v>371</v>
      </c>
      <c r="D92" s="2" t="s">
        <v>181</v>
      </c>
      <c r="E92" s="22"/>
      <c r="F92" s="103">
        <f>SUM(F94)</f>
        <v>1000</v>
      </c>
      <c r="G92" s="103">
        <f>SUM(G94)</f>
        <v>1046</v>
      </c>
      <c r="H92" s="103">
        <f>SUM(H94)</f>
        <v>1088</v>
      </c>
    </row>
    <row r="93" spans="1:8" s="35" customFormat="1" ht="47.25" customHeight="1">
      <c r="A93" s="4" t="s">
        <v>19</v>
      </c>
      <c r="B93" s="20" t="s">
        <v>345</v>
      </c>
      <c r="C93" s="27" t="s">
        <v>371</v>
      </c>
      <c r="D93" s="2" t="s">
        <v>181</v>
      </c>
      <c r="E93" s="22" t="s">
        <v>111</v>
      </c>
      <c r="F93" s="103">
        <f>SUM(F94)</f>
        <v>1000</v>
      </c>
      <c r="G93" s="103">
        <f>SUM(G94)</f>
        <v>1046</v>
      </c>
      <c r="H93" s="103">
        <f>SUM(H94)</f>
        <v>1088</v>
      </c>
    </row>
    <row r="94" spans="1:8" s="35" customFormat="1" ht="51.75" customHeight="1">
      <c r="A94" s="4" t="s">
        <v>115</v>
      </c>
      <c r="B94" s="20" t="s">
        <v>101</v>
      </c>
      <c r="C94" s="27" t="s">
        <v>371</v>
      </c>
      <c r="D94" s="2" t="s">
        <v>181</v>
      </c>
      <c r="E94" s="22" t="s">
        <v>84</v>
      </c>
      <c r="F94" s="103">
        <f>SUM(ведомственная!G93)</f>
        <v>1000</v>
      </c>
      <c r="G94" s="103">
        <f>SUM(ведомственная!H93)</f>
        <v>1046</v>
      </c>
      <c r="H94" s="103">
        <f>SUM(ведомственная!I93)</f>
        <v>1088</v>
      </c>
    </row>
    <row r="95" spans="1:8" s="35" customFormat="1" ht="33" customHeight="1">
      <c r="A95" s="12" t="s">
        <v>126</v>
      </c>
      <c r="B95" s="12" t="s">
        <v>48</v>
      </c>
      <c r="C95" s="13" t="s">
        <v>49</v>
      </c>
      <c r="D95" s="3"/>
      <c r="E95" s="3"/>
      <c r="F95" s="102">
        <f>F96</f>
        <v>127300.2</v>
      </c>
      <c r="G95" s="102">
        <f>G96</f>
        <v>75810.3</v>
      </c>
      <c r="H95" s="102">
        <f>H96</f>
        <v>80643.4</v>
      </c>
    </row>
    <row r="96" spans="1:8" s="35" customFormat="1" ht="18" customHeight="1">
      <c r="A96" s="30" t="s">
        <v>10</v>
      </c>
      <c r="B96" s="12" t="s">
        <v>50</v>
      </c>
      <c r="C96" s="13" t="s">
        <v>51</v>
      </c>
      <c r="D96" s="3"/>
      <c r="E96" s="3"/>
      <c r="F96" s="102">
        <f>F97+F100+F108+F113+F105+F116</f>
        <v>127300.2</v>
      </c>
      <c r="G96" s="102">
        <f>G97+G100+G108+G113+G105+G116</f>
        <v>75810.3</v>
      </c>
      <c r="H96" s="102">
        <f>H97+H100+H108+H113+H105+H116</f>
        <v>80643.4</v>
      </c>
    </row>
    <row r="97" spans="1:8" s="35" customFormat="1" ht="33.75" customHeight="1">
      <c r="A97" s="34" t="s">
        <v>13</v>
      </c>
      <c r="B97" s="66" t="s">
        <v>316</v>
      </c>
      <c r="C97" s="27" t="s">
        <v>51</v>
      </c>
      <c r="D97" s="29" t="s">
        <v>187</v>
      </c>
      <c r="E97" s="28"/>
      <c r="F97" s="99">
        <f>F98+F103</f>
        <v>82382.9</v>
      </c>
      <c r="G97" s="99">
        <f>G98</f>
        <v>47660.3</v>
      </c>
      <c r="H97" s="99">
        <f>H98</f>
        <v>53643.4</v>
      </c>
    </row>
    <row r="98" spans="1:8" s="35" customFormat="1" ht="45" customHeight="1">
      <c r="A98" s="34" t="s">
        <v>14</v>
      </c>
      <c r="B98" s="20" t="s">
        <v>345</v>
      </c>
      <c r="C98" s="27" t="s">
        <v>51</v>
      </c>
      <c r="D98" s="28" t="s">
        <v>187</v>
      </c>
      <c r="E98" s="28" t="s">
        <v>111</v>
      </c>
      <c r="F98" s="99">
        <f>SUM(F99)</f>
        <v>78968.9</v>
      </c>
      <c r="G98" s="99">
        <f>SUM(G99)</f>
        <v>47660.3</v>
      </c>
      <c r="H98" s="99">
        <f>SUM(H99)</f>
        <v>53643.4</v>
      </c>
    </row>
    <row r="99" spans="1:8" s="35" customFormat="1" ht="48.75" customHeight="1">
      <c r="A99" s="34" t="s">
        <v>107</v>
      </c>
      <c r="B99" s="20" t="s">
        <v>101</v>
      </c>
      <c r="C99" s="27" t="s">
        <v>51</v>
      </c>
      <c r="D99" s="28" t="s">
        <v>187</v>
      </c>
      <c r="E99" s="28" t="s">
        <v>84</v>
      </c>
      <c r="F99" s="99">
        <f>SUM(ведомственная!G98)</f>
        <v>78968.9</v>
      </c>
      <c r="G99" s="99">
        <f>SUM(ведомственная!H98)</f>
        <v>47660.3</v>
      </c>
      <c r="H99" s="99">
        <f>SUM(ведомственная!I98)</f>
        <v>53643.4</v>
      </c>
    </row>
    <row r="100" spans="1:8" s="35" customFormat="1" ht="15" customHeight="1" hidden="1">
      <c r="A100" s="34" t="s">
        <v>29</v>
      </c>
      <c r="B100" s="66" t="s">
        <v>83</v>
      </c>
      <c r="C100" s="27" t="s">
        <v>51</v>
      </c>
      <c r="D100" s="28" t="s">
        <v>188</v>
      </c>
      <c r="E100" s="28"/>
      <c r="F100" s="99"/>
      <c r="G100" s="99"/>
      <c r="H100" s="99"/>
    </row>
    <row r="101" spans="1:8" s="35" customFormat="1" ht="17.25" customHeight="1" hidden="1">
      <c r="A101" s="34" t="s">
        <v>30</v>
      </c>
      <c r="B101" s="20" t="s">
        <v>345</v>
      </c>
      <c r="C101" s="27" t="s">
        <v>51</v>
      </c>
      <c r="D101" s="28" t="s">
        <v>188</v>
      </c>
      <c r="E101" s="28" t="s">
        <v>111</v>
      </c>
      <c r="F101" s="99"/>
      <c r="G101" s="99"/>
      <c r="H101" s="99"/>
    </row>
    <row r="102" spans="1:8" s="35" customFormat="1" ht="18" customHeight="1" hidden="1">
      <c r="A102" s="34" t="s">
        <v>120</v>
      </c>
      <c r="B102" s="20" t="s">
        <v>101</v>
      </c>
      <c r="C102" s="27" t="s">
        <v>51</v>
      </c>
      <c r="D102" s="28" t="s">
        <v>188</v>
      </c>
      <c r="E102" s="28" t="s">
        <v>84</v>
      </c>
      <c r="F102" s="99"/>
      <c r="G102" s="99"/>
      <c r="H102" s="99"/>
    </row>
    <row r="103" spans="1:8" s="35" customFormat="1" ht="28.5" customHeight="1">
      <c r="A103" s="34" t="s">
        <v>108</v>
      </c>
      <c r="B103" s="190" t="s">
        <v>119</v>
      </c>
      <c r="C103" s="27" t="s">
        <v>51</v>
      </c>
      <c r="D103" s="28" t="s">
        <v>187</v>
      </c>
      <c r="E103" s="28" t="s">
        <v>118</v>
      </c>
      <c r="F103" s="99">
        <f>SUM(F104)</f>
        <v>3414</v>
      </c>
      <c r="G103" s="99">
        <v>0</v>
      </c>
      <c r="H103" s="99">
        <v>0</v>
      </c>
    </row>
    <row r="104" spans="1:8" s="35" customFormat="1" ht="34.5" customHeight="1">
      <c r="A104" s="34" t="s">
        <v>421</v>
      </c>
      <c r="B104" s="20" t="s">
        <v>422</v>
      </c>
      <c r="C104" s="27" t="s">
        <v>51</v>
      </c>
      <c r="D104" s="28" t="s">
        <v>187</v>
      </c>
      <c r="E104" s="28" t="s">
        <v>418</v>
      </c>
      <c r="F104" s="99">
        <v>3414</v>
      </c>
      <c r="G104" s="99">
        <v>0</v>
      </c>
      <c r="H104" s="99">
        <v>0</v>
      </c>
    </row>
    <row r="105" spans="1:8" s="35" customFormat="1" ht="42.75" customHeight="1">
      <c r="A105" s="34" t="s">
        <v>29</v>
      </c>
      <c r="B105" s="66" t="s">
        <v>157</v>
      </c>
      <c r="C105" s="27" t="s">
        <v>51</v>
      </c>
      <c r="D105" s="29" t="s">
        <v>188</v>
      </c>
      <c r="E105" s="28"/>
      <c r="F105" s="99">
        <f>F106</f>
        <v>300</v>
      </c>
      <c r="G105" s="99">
        <f>G106</f>
        <v>200</v>
      </c>
      <c r="H105" s="99">
        <f>H106</f>
        <v>200</v>
      </c>
    </row>
    <row r="106" spans="1:8" s="35" customFormat="1" ht="40.5" customHeight="1">
      <c r="A106" s="34" t="s">
        <v>378</v>
      </c>
      <c r="B106" s="20" t="s">
        <v>345</v>
      </c>
      <c r="C106" s="27" t="s">
        <v>51</v>
      </c>
      <c r="D106" s="28" t="s">
        <v>188</v>
      </c>
      <c r="E106" s="28" t="s">
        <v>111</v>
      </c>
      <c r="F106" s="99">
        <f>SUM(F107)</f>
        <v>300</v>
      </c>
      <c r="G106" s="99">
        <f>SUM(G107)</f>
        <v>200</v>
      </c>
      <c r="H106" s="99">
        <f>SUM(H107)</f>
        <v>200</v>
      </c>
    </row>
    <row r="107" spans="1:8" s="35" customFormat="1" ht="43.5" customHeight="1">
      <c r="A107" s="34" t="s">
        <v>92</v>
      </c>
      <c r="B107" s="20" t="s">
        <v>101</v>
      </c>
      <c r="C107" s="27" t="s">
        <v>51</v>
      </c>
      <c r="D107" s="28" t="s">
        <v>188</v>
      </c>
      <c r="E107" s="28" t="s">
        <v>84</v>
      </c>
      <c r="F107" s="99">
        <f>SUM(ведомственная!G103)</f>
        <v>300</v>
      </c>
      <c r="G107" s="99">
        <f>SUM(ведомственная!H103)</f>
        <v>200</v>
      </c>
      <c r="H107" s="99">
        <f>SUM(ведомственная!I103)</f>
        <v>200</v>
      </c>
    </row>
    <row r="108" spans="1:8" s="35" customFormat="1" ht="31.5" customHeight="1">
      <c r="A108" s="34" t="s">
        <v>53</v>
      </c>
      <c r="B108" s="66" t="s">
        <v>56</v>
      </c>
      <c r="C108" s="27" t="s">
        <v>51</v>
      </c>
      <c r="D108" s="29" t="s">
        <v>189</v>
      </c>
      <c r="E108" s="28"/>
      <c r="F108" s="99">
        <f>F109+F111</f>
        <v>41892.3</v>
      </c>
      <c r="G108" s="99">
        <f>G109+G111</f>
        <v>26950</v>
      </c>
      <c r="H108" s="99">
        <f>H109+H111</f>
        <v>26000</v>
      </c>
    </row>
    <row r="109" spans="1:8" s="35" customFormat="1" ht="40.5" customHeight="1">
      <c r="A109" s="34" t="s">
        <v>54</v>
      </c>
      <c r="B109" s="20" t="s">
        <v>345</v>
      </c>
      <c r="C109" s="27" t="s">
        <v>51</v>
      </c>
      <c r="D109" s="28" t="s">
        <v>189</v>
      </c>
      <c r="E109" s="28" t="s">
        <v>111</v>
      </c>
      <c r="F109" s="99">
        <f>SUM(F110)</f>
        <v>40592.3</v>
      </c>
      <c r="G109" s="99">
        <f>SUM(G110)</f>
        <v>26450</v>
      </c>
      <c r="H109" s="99">
        <f>SUM(H110)</f>
        <v>25500</v>
      </c>
    </row>
    <row r="110" spans="1:8" s="35" customFormat="1" ht="41.25" customHeight="1">
      <c r="A110" s="34" t="s">
        <v>122</v>
      </c>
      <c r="B110" s="20" t="s">
        <v>101</v>
      </c>
      <c r="C110" s="27" t="s">
        <v>51</v>
      </c>
      <c r="D110" s="28" t="s">
        <v>189</v>
      </c>
      <c r="E110" s="28" t="s">
        <v>84</v>
      </c>
      <c r="F110" s="99">
        <f>SUM(ведомственная!G106)</f>
        <v>40592.3</v>
      </c>
      <c r="G110" s="99">
        <f>SUM(ведомственная!H106)</f>
        <v>26450</v>
      </c>
      <c r="H110" s="99">
        <f>SUM(ведомственная!I106)</f>
        <v>25500</v>
      </c>
    </row>
    <row r="111" spans="1:8" s="35" customFormat="1" ht="27" customHeight="1">
      <c r="A111" s="34" t="s">
        <v>197</v>
      </c>
      <c r="B111" s="20" t="s">
        <v>119</v>
      </c>
      <c r="C111" s="27" t="s">
        <v>51</v>
      </c>
      <c r="D111" s="28" t="s">
        <v>189</v>
      </c>
      <c r="E111" s="28" t="s">
        <v>118</v>
      </c>
      <c r="F111" s="99">
        <f>SUM(F112)</f>
        <v>1300</v>
      </c>
      <c r="G111" s="99">
        <f>SUM(G112)</f>
        <v>500</v>
      </c>
      <c r="H111" s="99">
        <f>SUM(H112)</f>
        <v>500</v>
      </c>
    </row>
    <row r="112" spans="1:8" s="35" customFormat="1" ht="27" customHeight="1">
      <c r="A112" s="34" t="s">
        <v>198</v>
      </c>
      <c r="B112" s="20" t="s">
        <v>85</v>
      </c>
      <c r="C112" s="27" t="s">
        <v>51</v>
      </c>
      <c r="D112" s="28" t="s">
        <v>189</v>
      </c>
      <c r="E112" s="28" t="s">
        <v>86</v>
      </c>
      <c r="F112" s="99">
        <f>SUM(ведомственная!G108)</f>
        <v>1300</v>
      </c>
      <c r="G112" s="99">
        <f>SUM(ведомственная!H108)</f>
        <v>500</v>
      </c>
      <c r="H112" s="99">
        <f>SUM(ведомственная!I108)</f>
        <v>500</v>
      </c>
    </row>
    <row r="113" spans="1:8" s="35" customFormat="1" ht="18" customHeight="1" hidden="1">
      <c r="A113" s="34" t="s">
        <v>163</v>
      </c>
      <c r="B113" s="66" t="s">
        <v>89</v>
      </c>
      <c r="C113" s="27" t="s">
        <v>51</v>
      </c>
      <c r="D113" s="28" t="s">
        <v>190</v>
      </c>
      <c r="E113" s="29"/>
      <c r="F113" s="106"/>
      <c r="G113" s="106"/>
      <c r="H113" s="106"/>
    </row>
    <row r="114" spans="1:8" s="35" customFormat="1" ht="30" customHeight="1" hidden="1">
      <c r="A114" s="34" t="s">
        <v>164</v>
      </c>
      <c r="B114" s="20" t="s">
        <v>112</v>
      </c>
      <c r="C114" s="27" t="s">
        <v>51</v>
      </c>
      <c r="D114" s="28" t="s">
        <v>190</v>
      </c>
      <c r="E114" s="28" t="s">
        <v>111</v>
      </c>
      <c r="F114" s="99"/>
      <c r="G114" s="99"/>
      <c r="H114" s="99"/>
    </row>
    <row r="115" spans="1:12" s="35" customFormat="1" ht="28.5" customHeight="1" hidden="1">
      <c r="A115" s="34" t="s">
        <v>165</v>
      </c>
      <c r="B115" s="20" t="s">
        <v>101</v>
      </c>
      <c r="C115" s="27" t="s">
        <v>51</v>
      </c>
      <c r="D115" s="28" t="s">
        <v>190</v>
      </c>
      <c r="E115" s="28" t="s">
        <v>84</v>
      </c>
      <c r="F115" s="99"/>
      <c r="G115" s="99"/>
      <c r="H115" s="99"/>
      <c r="L115" s="38"/>
    </row>
    <row r="116" spans="1:12" s="35" customFormat="1" ht="63" customHeight="1">
      <c r="A116" s="34" t="s">
        <v>163</v>
      </c>
      <c r="B116" s="108" t="s">
        <v>377</v>
      </c>
      <c r="C116" s="27" t="s">
        <v>51</v>
      </c>
      <c r="D116" s="29" t="s">
        <v>190</v>
      </c>
      <c r="E116" s="28"/>
      <c r="F116" s="99">
        <f>F117</f>
        <v>2725</v>
      </c>
      <c r="G116" s="99">
        <f>G117</f>
        <v>1000</v>
      </c>
      <c r="H116" s="99">
        <f>H117</f>
        <v>800</v>
      </c>
      <c r="L116" s="38"/>
    </row>
    <row r="117" spans="1:12" s="35" customFormat="1" ht="42.75" customHeight="1">
      <c r="A117" s="34" t="s">
        <v>164</v>
      </c>
      <c r="B117" s="20" t="s">
        <v>345</v>
      </c>
      <c r="C117" s="27" t="s">
        <v>51</v>
      </c>
      <c r="D117" s="28" t="s">
        <v>190</v>
      </c>
      <c r="E117" s="28" t="s">
        <v>111</v>
      </c>
      <c r="F117" s="99">
        <f>SUM(F118)</f>
        <v>2725</v>
      </c>
      <c r="G117" s="99">
        <f>SUM(G118)</f>
        <v>1000</v>
      </c>
      <c r="H117" s="99">
        <f>SUM(H118)</f>
        <v>800</v>
      </c>
      <c r="L117" s="38"/>
    </row>
    <row r="118" spans="1:12" s="35" customFormat="1" ht="41.25" customHeight="1">
      <c r="A118" s="34" t="s">
        <v>199</v>
      </c>
      <c r="B118" s="20" t="s">
        <v>101</v>
      </c>
      <c r="C118" s="27" t="s">
        <v>51</v>
      </c>
      <c r="D118" s="28" t="s">
        <v>190</v>
      </c>
      <c r="E118" s="28" t="s">
        <v>84</v>
      </c>
      <c r="F118" s="99">
        <f>SUM(ведомственная!G111)</f>
        <v>2725</v>
      </c>
      <c r="G118" s="99">
        <f>SUM(ведомственная!H111)</f>
        <v>1000</v>
      </c>
      <c r="H118" s="99">
        <f>SUM(ведомственная!I111)</f>
        <v>800</v>
      </c>
      <c r="L118" s="38"/>
    </row>
    <row r="119" spans="1:8" s="37" customFormat="1" ht="21" customHeight="1">
      <c r="A119" s="12" t="s">
        <v>60</v>
      </c>
      <c r="B119" s="18" t="s">
        <v>293</v>
      </c>
      <c r="C119" s="5" t="s">
        <v>291</v>
      </c>
      <c r="D119" s="2"/>
      <c r="E119" s="22"/>
      <c r="F119" s="103">
        <f>F120</f>
        <v>840</v>
      </c>
      <c r="G119" s="103">
        <f>G120</f>
        <v>879</v>
      </c>
      <c r="H119" s="103">
        <f>H120</f>
        <v>919</v>
      </c>
    </row>
    <row r="120" spans="1:13" s="35" customFormat="1" ht="30" customHeight="1">
      <c r="A120" s="12">
        <v>1</v>
      </c>
      <c r="B120" s="18" t="s">
        <v>294</v>
      </c>
      <c r="C120" s="5" t="s">
        <v>292</v>
      </c>
      <c r="D120" s="2"/>
      <c r="E120" s="22"/>
      <c r="F120" s="103">
        <f>SUM(F121+F124)</f>
        <v>840</v>
      </c>
      <c r="G120" s="103">
        <f>SUM(G121+G124)</f>
        <v>879</v>
      </c>
      <c r="H120" s="103">
        <f>SUM(H121+H124)</f>
        <v>919</v>
      </c>
      <c r="K120" s="36"/>
      <c r="L120" s="16"/>
      <c r="M120" s="36"/>
    </row>
    <row r="121" spans="1:8" s="35" customFormat="1" ht="87.75" customHeight="1">
      <c r="A121" s="4" t="s">
        <v>13</v>
      </c>
      <c r="B121" s="66" t="s">
        <v>373</v>
      </c>
      <c r="C121" s="27" t="s">
        <v>292</v>
      </c>
      <c r="D121" s="2" t="s">
        <v>295</v>
      </c>
      <c r="E121" s="22"/>
      <c r="F121" s="103">
        <f aca="true" t="shared" si="2" ref="F121:H122">SUM(F122)</f>
        <v>840</v>
      </c>
      <c r="G121" s="103">
        <f t="shared" si="2"/>
        <v>879</v>
      </c>
      <c r="H121" s="103">
        <f t="shared" si="2"/>
        <v>919</v>
      </c>
    </row>
    <row r="122" spans="1:8" s="35" customFormat="1" ht="38.25" customHeight="1">
      <c r="A122" s="4" t="s">
        <v>14</v>
      </c>
      <c r="B122" s="20" t="s">
        <v>345</v>
      </c>
      <c r="C122" s="27" t="s">
        <v>292</v>
      </c>
      <c r="D122" s="2" t="s">
        <v>295</v>
      </c>
      <c r="E122" s="22" t="s">
        <v>111</v>
      </c>
      <c r="F122" s="103">
        <f t="shared" si="2"/>
        <v>840</v>
      </c>
      <c r="G122" s="103">
        <f t="shared" si="2"/>
        <v>879</v>
      </c>
      <c r="H122" s="103">
        <f t="shared" si="2"/>
        <v>919</v>
      </c>
    </row>
    <row r="123" spans="1:8" s="35" customFormat="1" ht="45.75" customHeight="1">
      <c r="A123" s="4" t="s">
        <v>107</v>
      </c>
      <c r="B123" s="20" t="s">
        <v>101</v>
      </c>
      <c r="C123" s="27" t="s">
        <v>292</v>
      </c>
      <c r="D123" s="2" t="s">
        <v>295</v>
      </c>
      <c r="E123" s="22" t="s">
        <v>84</v>
      </c>
      <c r="F123" s="103">
        <f>SUM(ведомственная!G116)</f>
        <v>840</v>
      </c>
      <c r="G123" s="103">
        <f>SUM(ведомственная!H116)</f>
        <v>879</v>
      </c>
      <c r="H123" s="103">
        <f>SUM(ведомственная!I116)</f>
        <v>919</v>
      </c>
    </row>
    <row r="124" spans="1:8" s="35" customFormat="1" ht="85.5" customHeight="1" hidden="1">
      <c r="A124" s="4" t="s">
        <v>18</v>
      </c>
      <c r="B124" s="66" t="s">
        <v>375</v>
      </c>
      <c r="C124" s="27" t="s">
        <v>292</v>
      </c>
      <c r="D124" s="2" t="s">
        <v>374</v>
      </c>
      <c r="E124" s="22"/>
      <c r="F124" s="103">
        <f aca="true" t="shared" si="3" ref="F124:H125">SUM(F125)</f>
        <v>0</v>
      </c>
      <c r="G124" s="103">
        <f t="shared" si="3"/>
        <v>0</v>
      </c>
      <c r="H124" s="103">
        <f t="shared" si="3"/>
        <v>0</v>
      </c>
    </row>
    <row r="125" spans="1:8" s="35" customFormat="1" ht="44.25" customHeight="1" hidden="1">
      <c r="A125" s="4" t="s">
        <v>19</v>
      </c>
      <c r="B125" s="20" t="s">
        <v>345</v>
      </c>
      <c r="C125" s="27" t="s">
        <v>292</v>
      </c>
      <c r="D125" s="2" t="s">
        <v>374</v>
      </c>
      <c r="E125" s="22" t="s">
        <v>111</v>
      </c>
      <c r="F125" s="103">
        <f t="shared" si="3"/>
        <v>0</v>
      </c>
      <c r="G125" s="103">
        <f t="shared" si="3"/>
        <v>0</v>
      </c>
      <c r="H125" s="103">
        <f t="shared" si="3"/>
        <v>0</v>
      </c>
    </row>
    <row r="126" spans="1:8" s="35" customFormat="1" ht="40.5" customHeight="1" hidden="1">
      <c r="A126" s="4" t="s">
        <v>115</v>
      </c>
      <c r="B126" s="20" t="s">
        <v>101</v>
      </c>
      <c r="C126" s="27" t="s">
        <v>292</v>
      </c>
      <c r="D126" s="2" t="s">
        <v>374</v>
      </c>
      <c r="E126" s="22" t="s">
        <v>84</v>
      </c>
      <c r="F126" s="103">
        <f>SUM(ведомственная!G119)</f>
        <v>0</v>
      </c>
      <c r="G126" s="103">
        <f>SUM(ведомственная!H119)</f>
        <v>0</v>
      </c>
      <c r="H126" s="103">
        <f>SUM(ведомственная!I119)</f>
        <v>0</v>
      </c>
    </row>
    <row r="127" spans="1:12" s="35" customFormat="1" ht="18" customHeight="1">
      <c r="A127" s="31" t="s">
        <v>125</v>
      </c>
      <c r="B127" s="12" t="s">
        <v>61</v>
      </c>
      <c r="C127" s="13" t="s">
        <v>62</v>
      </c>
      <c r="D127" s="3"/>
      <c r="E127" s="3"/>
      <c r="F127" s="102">
        <f>F128+F132</f>
        <v>9253</v>
      </c>
      <c r="G127" s="102">
        <f>G128+G132</f>
        <v>9583.6</v>
      </c>
      <c r="H127" s="102">
        <f>H128+H132</f>
        <v>9955</v>
      </c>
      <c r="L127" s="38"/>
    </row>
    <row r="128" spans="1:11" s="35" customFormat="1" ht="28.5" customHeight="1">
      <c r="A128" s="31" t="s">
        <v>10</v>
      </c>
      <c r="B128" s="12" t="s">
        <v>90</v>
      </c>
      <c r="C128" s="13" t="s">
        <v>91</v>
      </c>
      <c r="D128" s="3"/>
      <c r="E128" s="3"/>
      <c r="F128" s="102">
        <f aca="true" t="shared" si="4" ref="F128:H129">F129</f>
        <v>380</v>
      </c>
      <c r="G128" s="102">
        <f t="shared" si="4"/>
        <v>250</v>
      </c>
      <c r="H128" s="102">
        <f t="shared" si="4"/>
        <v>250</v>
      </c>
      <c r="J128" s="39"/>
      <c r="K128" s="36"/>
    </row>
    <row r="129" spans="1:11" s="35" customFormat="1" ht="123.75" customHeight="1">
      <c r="A129" s="33" t="s">
        <v>13</v>
      </c>
      <c r="B129" s="66" t="s">
        <v>158</v>
      </c>
      <c r="C129" s="2" t="s">
        <v>91</v>
      </c>
      <c r="D129" s="2" t="s">
        <v>191</v>
      </c>
      <c r="E129" s="22"/>
      <c r="F129" s="103">
        <f t="shared" si="4"/>
        <v>380</v>
      </c>
      <c r="G129" s="103">
        <f t="shared" si="4"/>
        <v>250</v>
      </c>
      <c r="H129" s="103">
        <f t="shared" si="4"/>
        <v>250</v>
      </c>
      <c r="J129" s="40"/>
      <c r="K129" s="41"/>
    </row>
    <row r="130" spans="1:11" s="35" customFormat="1" ht="44.25" customHeight="1">
      <c r="A130" s="33" t="s">
        <v>14</v>
      </c>
      <c r="B130" s="20" t="s">
        <v>345</v>
      </c>
      <c r="C130" s="2" t="s">
        <v>91</v>
      </c>
      <c r="D130" s="2" t="s">
        <v>191</v>
      </c>
      <c r="E130" s="22" t="s">
        <v>111</v>
      </c>
      <c r="F130" s="103">
        <f>SUM(F131)</f>
        <v>380</v>
      </c>
      <c r="G130" s="103">
        <f>SUM(G131)</f>
        <v>250</v>
      </c>
      <c r="H130" s="103">
        <f>SUM(H131)</f>
        <v>250</v>
      </c>
      <c r="J130" s="40"/>
      <c r="K130" s="41"/>
    </row>
    <row r="131" spans="1:10" s="35" customFormat="1" ht="40.5" customHeight="1">
      <c r="A131" s="33" t="s">
        <v>107</v>
      </c>
      <c r="B131" s="20" t="s">
        <v>101</v>
      </c>
      <c r="C131" s="2" t="s">
        <v>91</v>
      </c>
      <c r="D131" s="2" t="s">
        <v>191</v>
      </c>
      <c r="E131" s="22" t="s">
        <v>84</v>
      </c>
      <c r="F131" s="103">
        <f>SUM(ведомственная!G42+ведомственная!G124)</f>
        <v>380</v>
      </c>
      <c r="G131" s="103">
        <f>SUM(ведомственная!H42+ведомственная!H124)</f>
        <v>250</v>
      </c>
      <c r="H131" s="103">
        <f>SUM(ведомственная!I42+ведомственная!I124)</f>
        <v>250</v>
      </c>
      <c r="J131" s="39"/>
    </row>
    <row r="132" spans="1:8" ht="15.75" customHeight="1">
      <c r="A132" s="31" t="s">
        <v>15</v>
      </c>
      <c r="B132" s="12" t="s">
        <v>279</v>
      </c>
      <c r="C132" s="13" t="s">
        <v>280</v>
      </c>
      <c r="D132" s="3"/>
      <c r="E132" s="3"/>
      <c r="F132" s="102">
        <f>(F133+F136+F139+F145+F142)</f>
        <v>8873</v>
      </c>
      <c r="G132" s="102">
        <f>(G133+G136+G139+G145+G142)</f>
        <v>9333.6</v>
      </c>
      <c r="H132" s="102">
        <f>(H133+H136+H139+H145+H142)</f>
        <v>9705</v>
      </c>
    </row>
    <row r="133" spans="1:8" ht="37.5" customHeight="1">
      <c r="A133" s="33" t="s">
        <v>18</v>
      </c>
      <c r="B133" s="66" t="s">
        <v>153</v>
      </c>
      <c r="C133" s="2" t="s">
        <v>280</v>
      </c>
      <c r="D133" s="2" t="s">
        <v>296</v>
      </c>
      <c r="E133" s="22"/>
      <c r="F133" s="103">
        <f aca="true" t="shared" si="5" ref="F133:H134">SUM(F134)</f>
        <v>3150</v>
      </c>
      <c r="G133" s="103">
        <f t="shared" si="5"/>
        <v>3347.5</v>
      </c>
      <c r="H133" s="103">
        <f t="shared" si="5"/>
        <v>3481</v>
      </c>
    </row>
    <row r="134" spans="1:8" ht="41.25" customHeight="1">
      <c r="A134" s="33" t="s">
        <v>19</v>
      </c>
      <c r="B134" s="20" t="s">
        <v>345</v>
      </c>
      <c r="C134" s="2" t="s">
        <v>280</v>
      </c>
      <c r="D134" s="2" t="s">
        <v>296</v>
      </c>
      <c r="E134" s="22" t="s">
        <v>111</v>
      </c>
      <c r="F134" s="103">
        <f t="shared" si="5"/>
        <v>3150</v>
      </c>
      <c r="G134" s="103">
        <f t="shared" si="5"/>
        <v>3347.5</v>
      </c>
      <c r="H134" s="103">
        <f t="shared" si="5"/>
        <v>3481</v>
      </c>
    </row>
    <row r="135" spans="1:8" ht="46.5" customHeight="1">
      <c r="A135" s="33" t="s">
        <v>115</v>
      </c>
      <c r="B135" s="20" t="s">
        <v>101</v>
      </c>
      <c r="C135" s="2" t="s">
        <v>280</v>
      </c>
      <c r="D135" s="2" t="s">
        <v>296</v>
      </c>
      <c r="E135" s="22" t="s">
        <v>84</v>
      </c>
      <c r="F135" s="23">
        <f>SUM(ведомственная!G128)</f>
        <v>3150</v>
      </c>
      <c r="G135" s="23">
        <f>SUM(ведомственная!H128)</f>
        <v>3347.5</v>
      </c>
      <c r="H135" s="23">
        <f>SUM(ведомственная!I128)</f>
        <v>3481</v>
      </c>
    </row>
    <row r="136" spans="1:8" ht="71.25" customHeight="1">
      <c r="A136" s="33" t="s">
        <v>18</v>
      </c>
      <c r="B136" s="66" t="s">
        <v>317</v>
      </c>
      <c r="C136" s="2" t="s">
        <v>280</v>
      </c>
      <c r="D136" s="2" t="s">
        <v>181</v>
      </c>
      <c r="E136" s="22"/>
      <c r="F136" s="103">
        <f aca="true" t="shared" si="6" ref="F136:H137">SUM(F137)</f>
        <v>2000</v>
      </c>
      <c r="G136" s="103">
        <f t="shared" si="6"/>
        <v>2092.5</v>
      </c>
      <c r="H136" s="103">
        <f t="shared" si="6"/>
        <v>2174.5</v>
      </c>
    </row>
    <row r="137" spans="1:8" ht="41.25" customHeight="1">
      <c r="A137" s="33" t="s">
        <v>19</v>
      </c>
      <c r="B137" s="20" t="s">
        <v>345</v>
      </c>
      <c r="C137" s="2" t="s">
        <v>280</v>
      </c>
      <c r="D137" s="2" t="s">
        <v>181</v>
      </c>
      <c r="E137" s="22" t="s">
        <v>111</v>
      </c>
      <c r="F137" s="103">
        <f t="shared" si="6"/>
        <v>2000</v>
      </c>
      <c r="G137" s="103">
        <f t="shared" si="6"/>
        <v>2092.5</v>
      </c>
      <c r="H137" s="103">
        <f t="shared" si="6"/>
        <v>2174.5</v>
      </c>
    </row>
    <row r="138" spans="1:8" ht="41.25" customHeight="1">
      <c r="A138" s="33" t="s">
        <v>115</v>
      </c>
      <c r="B138" s="20" t="s">
        <v>101</v>
      </c>
      <c r="C138" s="2" t="s">
        <v>280</v>
      </c>
      <c r="D138" s="2" t="s">
        <v>181</v>
      </c>
      <c r="E138" s="22" t="s">
        <v>84</v>
      </c>
      <c r="F138" s="103">
        <f>SUM(ведомственная!G131)</f>
        <v>2000</v>
      </c>
      <c r="G138" s="103">
        <f>SUM(ведомственная!H131)</f>
        <v>2092.5</v>
      </c>
      <c r="H138" s="103">
        <f>SUM(ведомственная!I131)</f>
        <v>2174.5</v>
      </c>
    </row>
    <row r="139" spans="1:8" ht="63.75" customHeight="1">
      <c r="A139" s="33" t="s">
        <v>20</v>
      </c>
      <c r="B139" s="66" t="s">
        <v>152</v>
      </c>
      <c r="C139" s="2" t="s">
        <v>280</v>
      </c>
      <c r="D139" s="2" t="s">
        <v>182</v>
      </c>
      <c r="E139" s="22"/>
      <c r="F139" s="103">
        <f aca="true" t="shared" si="7" ref="F139:H140">SUM(F140)</f>
        <v>720</v>
      </c>
      <c r="G139" s="103">
        <f t="shared" si="7"/>
        <v>753.1</v>
      </c>
      <c r="H139" s="103">
        <f t="shared" si="7"/>
        <v>783.5</v>
      </c>
    </row>
    <row r="140" spans="1:8" ht="45.75" customHeight="1">
      <c r="A140" s="33" t="s">
        <v>55</v>
      </c>
      <c r="B140" s="20" t="s">
        <v>345</v>
      </c>
      <c r="C140" s="2" t="s">
        <v>280</v>
      </c>
      <c r="D140" s="2" t="s">
        <v>182</v>
      </c>
      <c r="E140" s="22" t="s">
        <v>111</v>
      </c>
      <c r="F140" s="103">
        <f t="shared" si="7"/>
        <v>720</v>
      </c>
      <c r="G140" s="103">
        <f t="shared" si="7"/>
        <v>753.1</v>
      </c>
      <c r="H140" s="103">
        <f t="shared" si="7"/>
        <v>783.5</v>
      </c>
    </row>
    <row r="141" spans="1:8" ht="42.75" customHeight="1">
      <c r="A141" s="33" t="s">
        <v>116</v>
      </c>
      <c r="B141" s="20" t="s">
        <v>101</v>
      </c>
      <c r="C141" s="2" t="s">
        <v>280</v>
      </c>
      <c r="D141" s="2" t="s">
        <v>182</v>
      </c>
      <c r="E141" s="22" t="s">
        <v>84</v>
      </c>
      <c r="F141" s="103">
        <f>SUM(ведомственная!G134)</f>
        <v>720</v>
      </c>
      <c r="G141" s="103">
        <f>SUM(ведомственная!H134)</f>
        <v>753.1</v>
      </c>
      <c r="H141" s="103">
        <f>SUM(ведомственная!I134)</f>
        <v>783.5</v>
      </c>
    </row>
    <row r="142" spans="1:8" s="35" customFormat="1" ht="72" customHeight="1">
      <c r="A142" s="33" t="s">
        <v>281</v>
      </c>
      <c r="B142" s="66" t="s">
        <v>154</v>
      </c>
      <c r="C142" s="2" t="s">
        <v>280</v>
      </c>
      <c r="D142" s="2" t="s">
        <v>349</v>
      </c>
      <c r="E142" s="22"/>
      <c r="F142" s="103">
        <f aca="true" t="shared" si="8" ref="F142:H143">SUM(F143)</f>
        <v>940</v>
      </c>
      <c r="G142" s="103">
        <f t="shared" si="8"/>
        <v>983</v>
      </c>
      <c r="H142" s="103">
        <f t="shared" si="8"/>
        <v>1022.5</v>
      </c>
    </row>
    <row r="143" spans="1:8" s="35" customFormat="1" ht="41.25" customHeight="1">
      <c r="A143" s="33" t="s">
        <v>282</v>
      </c>
      <c r="B143" s="20" t="s">
        <v>345</v>
      </c>
      <c r="C143" s="2" t="s">
        <v>280</v>
      </c>
      <c r="D143" s="2" t="s">
        <v>349</v>
      </c>
      <c r="E143" s="22" t="s">
        <v>111</v>
      </c>
      <c r="F143" s="103">
        <f t="shared" si="8"/>
        <v>940</v>
      </c>
      <c r="G143" s="103">
        <f t="shared" si="8"/>
        <v>983</v>
      </c>
      <c r="H143" s="103">
        <f t="shared" si="8"/>
        <v>1022.5</v>
      </c>
    </row>
    <row r="144" spans="1:8" s="35" customFormat="1" ht="42.75" customHeight="1">
      <c r="A144" s="33" t="s">
        <v>283</v>
      </c>
      <c r="B144" s="20" t="s">
        <v>101</v>
      </c>
      <c r="C144" s="2" t="s">
        <v>280</v>
      </c>
      <c r="D144" s="2" t="s">
        <v>349</v>
      </c>
      <c r="E144" s="22" t="s">
        <v>84</v>
      </c>
      <c r="F144" s="103">
        <f>SUM(ведомственная!G137)</f>
        <v>940</v>
      </c>
      <c r="G144" s="103">
        <f>SUM(ведомственная!H137)</f>
        <v>983</v>
      </c>
      <c r="H144" s="103">
        <f>SUM(ведомственная!I137)</f>
        <v>1022.5</v>
      </c>
    </row>
    <row r="145" spans="1:8" ht="84.75" customHeight="1">
      <c r="A145" s="33" t="s">
        <v>284</v>
      </c>
      <c r="B145" s="66" t="s">
        <v>276</v>
      </c>
      <c r="C145" s="2" t="s">
        <v>280</v>
      </c>
      <c r="D145" s="2" t="s">
        <v>183</v>
      </c>
      <c r="E145" s="22"/>
      <c r="F145" s="103">
        <f aca="true" t="shared" si="9" ref="F145:H146">SUM(F146)</f>
        <v>2063</v>
      </c>
      <c r="G145" s="103">
        <f t="shared" si="9"/>
        <v>2157.5</v>
      </c>
      <c r="H145" s="103">
        <f t="shared" si="9"/>
        <v>2243.5</v>
      </c>
    </row>
    <row r="146" spans="1:8" ht="42.75" customHeight="1">
      <c r="A146" s="33" t="s">
        <v>285</v>
      </c>
      <c r="B146" s="20" t="s">
        <v>345</v>
      </c>
      <c r="C146" s="2" t="s">
        <v>280</v>
      </c>
      <c r="D146" s="2" t="s">
        <v>183</v>
      </c>
      <c r="E146" s="22" t="s">
        <v>111</v>
      </c>
      <c r="F146" s="103">
        <f t="shared" si="9"/>
        <v>2063</v>
      </c>
      <c r="G146" s="103">
        <f t="shared" si="9"/>
        <v>2157.5</v>
      </c>
      <c r="H146" s="103">
        <f t="shared" si="9"/>
        <v>2243.5</v>
      </c>
    </row>
    <row r="147" spans="1:13" s="35" customFormat="1" ht="42" customHeight="1">
      <c r="A147" s="33" t="s">
        <v>286</v>
      </c>
      <c r="B147" s="20" t="s">
        <v>101</v>
      </c>
      <c r="C147" s="2" t="s">
        <v>280</v>
      </c>
      <c r="D147" s="2" t="s">
        <v>183</v>
      </c>
      <c r="E147" s="22" t="s">
        <v>84</v>
      </c>
      <c r="F147" s="103">
        <f>SUM(ведомственная!G140)</f>
        <v>2063</v>
      </c>
      <c r="G147" s="103">
        <f>SUM(ведомственная!H140)</f>
        <v>2157.5</v>
      </c>
      <c r="H147" s="103">
        <f>SUM(ведомственная!I140)</f>
        <v>2243.5</v>
      </c>
      <c r="L147" s="16"/>
      <c r="M147" s="36"/>
    </row>
    <row r="148" spans="1:8" s="35" customFormat="1" ht="21" customHeight="1">
      <c r="A148" s="12" t="s">
        <v>63</v>
      </c>
      <c r="B148" s="12" t="s">
        <v>97</v>
      </c>
      <c r="C148" s="13" t="s">
        <v>64</v>
      </c>
      <c r="D148" s="3"/>
      <c r="E148" s="3"/>
      <c r="F148" s="102">
        <f>F149</f>
        <v>19573</v>
      </c>
      <c r="G148" s="102">
        <f>G149</f>
        <v>20503.5</v>
      </c>
      <c r="H148" s="102">
        <f>H149</f>
        <v>21378</v>
      </c>
    </row>
    <row r="149" spans="1:8" s="35" customFormat="1" ht="19.5" customHeight="1">
      <c r="A149" s="12" t="s">
        <v>10</v>
      </c>
      <c r="B149" s="12" t="s">
        <v>65</v>
      </c>
      <c r="C149" s="13" t="s">
        <v>66</v>
      </c>
      <c r="D149" s="3"/>
      <c r="E149" s="3"/>
      <c r="F149" s="102">
        <f>F150+F153+F156</f>
        <v>19573</v>
      </c>
      <c r="G149" s="102">
        <f>G150+G153+G156</f>
        <v>20503.5</v>
      </c>
      <c r="H149" s="102">
        <f>H150+H153+H156</f>
        <v>21378</v>
      </c>
    </row>
    <row r="150" spans="1:8" s="35" customFormat="1" ht="60.75" customHeight="1">
      <c r="A150" s="4" t="s">
        <v>13</v>
      </c>
      <c r="B150" s="66" t="s">
        <v>159</v>
      </c>
      <c r="C150" s="2" t="s">
        <v>66</v>
      </c>
      <c r="D150" s="2" t="s">
        <v>192</v>
      </c>
      <c r="E150" s="22"/>
      <c r="F150" s="103">
        <f>F151</f>
        <v>9760</v>
      </c>
      <c r="G150" s="103">
        <f>G151</f>
        <v>10240</v>
      </c>
      <c r="H150" s="103">
        <f>H151</f>
        <v>10693</v>
      </c>
    </row>
    <row r="151" spans="1:8" s="35" customFormat="1" ht="43.5" customHeight="1">
      <c r="A151" s="4" t="s">
        <v>14</v>
      </c>
      <c r="B151" s="20" t="s">
        <v>345</v>
      </c>
      <c r="C151" s="2" t="s">
        <v>66</v>
      </c>
      <c r="D151" s="2" t="s">
        <v>192</v>
      </c>
      <c r="E151" s="22" t="s">
        <v>111</v>
      </c>
      <c r="F151" s="103">
        <f>SUM(F152)</f>
        <v>9760</v>
      </c>
      <c r="G151" s="103">
        <f>SUM(G152)</f>
        <v>10240</v>
      </c>
      <c r="H151" s="103">
        <f>SUM(H152)</f>
        <v>10693</v>
      </c>
    </row>
    <row r="152" spans="1:8" s="35" customFormat="1" ht="42" customHeight="1">
      <c r="A152" s="69" t="s">
        <v>107</v>
      </c>
      <c r="B152" s="20" t="s">
        <v>101</v>
      </c>
      <c r="C152" s="2" t="s">
        <v>66</v>
      </c>
      <c r="D152" s="2" t="s">
        <v>192</v>
      </c>
      <c r="E152" s="22" t="s">
        <v>84</v>
      </c>
      <c r="F152" s="103">
        <f>SUM(ведомственная!G145)</f>
        <v>9760</v>
      </c>
      <c r="G152" s="103">
        <f>SUM(ведомственная!H145)</f>
        <v>10240</v>
      </c>
      <c r="H152" s="103">
        <f>SUM(ведомственная!I145)</f>
        <v>10693</v>
      </c>
    </row>
    <row r="153" spans="1:8" s="35" customFormat="1" ht="46.5" customHeight="1">
      <c r="A153" s="4" t="s">
        <v>29</v>
      </c>
      <c r="B153" s="66" t="s">
        <v>103</v>
      </c>
      <c r="C153" s="2" t="s">
        <v>66</v>
      </c>
      <c r="D153" s="2" t="s">
        <v>193</v>
      </c>
      <c r="E153" s="22"/>
      <c r="F153" s="103">
        <f>F154</f>
        <v>8367</v>
      </c>
      <c r="G153" s="103">
        <f>G154</f>
        <v>8751</v>
      </c>
      <c r="H153" s="103">
        <f>H154</f>
        <v>9106</v>
      </c>
    </row>
    <row r="154" spans="1:8" s="35" customFormat="1" ht="46.5" customHeight="1">
      <c r="A154" s="4" t="s">
        <v>30</v>
      </c>
      <c r="B154" s="20" t="s">
        <v>345</v>
      </c>
      <c r="C154" s="2" t="s">
        <v>66</v>
      </c>
      <c r="D154" s="2" t="s">
        <v>193</v>
      </c>
      <c r="E154" s="22" t="s">
        <v>111</v>
      </c>
      <c r="F154" s="103">
        <f>SUM(F155)</f>
        <v>8367</v>
      </c>
      <c r="G154" s="103">
        <f>SUM(G155)</f>
        <v>8751</v>
      </c>
      <c r="H154" s="103">
        <f>SUM(H155)</f>
        <v>9106</v>
      </c>
    </row>
    <row r="155" spans="1:8" s="35" customFormat="1" ht="40.5" customHeight="1">
      <c r="A155" s="69" t="s">
        <v>120</v>
      </c>
      <c r="B155" s="20" t="s">
        <v>101</v>
      </c>
      <c r="C155" s="2" t="s">
        <v>66</v>
      </c>
      <c r="D155" s="2" t="s">
        <v>193</v>
      </c>
      <c r="E155" s="22" t="s">
        <v>84</v>
      </c>
      <c r="F155" s="103">
        <f>SUM(ведомственная!G148)</f>
        <v>8367</v>
      </c>
      <c r="G155" s="103">
        <f>SUM(ведомственная!H148)</f>
        <v>8751</v>
      </c>
      <c r="H155" s="103">
        <f>SUM(ведомственная!I148)</f>
        <v>9106</v>
      </c>
    </row>
    <row r="156" spans="1:8" s="35" customFormat="1" ht="128.25" customHeight="1">
      <c r="A156" s="4" t="s">
        <v>53</v>
      </c>
      <c r="B156" s="94" t="s">
        <v>397</v>
      </c>
      <c r="C156" s="2" t="s">
        <v>66</v>
      </c>
      <c r="D156" s="2" t="s">
        <v>287</v>
      </c>
      <c r="E156" s="22"/>
      <c r="F156" s="103">
        <f>F157</f>
        <v>1446</v>
      </c>
      <c r="G156" s="103">
        <f>G157</f>
        <v>1512.5</v>
      </c>
      <c r="H156" s="103">
        <f>H157</f>
        <v>1579</v>
      </c>
    </row>
    <row r="157" spans="1:8" s="35" customFormat="1" ht="46.5" customHeight="1">
      <c r="A157" s="4" t="s">
        <v>54</v>
      </c>
      <c r="B157" s="20" t="s">
        <v>345</v>
      </c>
      <c r="C157" s="2" t="s">
        <v>66</v>
      </c>
      <c r="D157" s="2" t="s">
        <v>287</v>
      </c>
      <c r="E157" s="22" t="s">
        <v>111</v>
      </c>
      <c r="F157" s="103">
        <f>SUM(F158)</f>
        <v>1446</v>
      </c>
      <c r="G157" s="103">
        <f>SUM(G158)</f>
        <v>1512.5</v>
      </c>
      <c r="H157" s="103">
        <f>SUM(H158)</f>
        <v>1579</v>
      </c>
    </row>
    <row r="158" spans="1:8" s="35" customFormat="1" ht="42.75" customHeight="1">
      <c r="A158" s="69" t="s">
        <v>122</v>
      </c>
      <c r="B158" s="20" t="s">
        <v>101</v>
      </c>
      <c r="C158" s="2" t="s">
        <v>66</v>
      </c>
      <c r="D158" s="2" t="s">
        <v>287</v>
      </c>
      <c r="E158" s="22" t="s">
        <v>84</v>
      </c>
      <c r="F158" s="103">
        <f>SUM(ведомственная!G151)</f>
        <v>1446</v>
      </c>
      <c r="G158" s="103">
        <f>SUM(ведомственная!H151)</f>
        <v>1512.5</v>
      </c>
      <c r="H158" s="103">
        <f>SUM(ведомственная!I151)</f>
        <v>1579</v>
      </c>
    </row>
    <row r="159" spans="1:8" s="35" customFormat="1" ht="20.25" customHeight="1">
      <c r="A159" s="12" t="s">
        <v>127</v>
      </c>
      <c r="B159" s="12" t="s">
        <v>67</v>
      </c>
      <c r="C159" s="13" t="s">
        <v>68</v>
      </c>
      <c r="D159" s="3"/>
      <c r="E159" s="3"/>
      <c r="F159" s="102">
        <f>F160+F168+F164</f>
        <v>17062.800000000003</v>
      </c>
      <c r="G159" s="102">
        <f>G160+G168+G164</f>
        <v>17892.8</v>
      </c>
      <c r="H159" s="102">
        <f>H160+H168+H164</f>
        <v>18710.5</v>
      </c>
    </row>
    <row r="160" spans="1:8" s="35" customFormat="1" ht="14.25" customHeight="1">
      <c r="A160" s="12" t="s">
        <v>10</v>
      </c>
      <c r="B160" s="12" t="s">
        <v>289</v>
      </c>
      <c r="C160" s="13" t="s">
        <v>288</v>
      </c>
      <c r="D160" s="3"/>
      <c r="E160" s="3"/>
      <c r="F160" s="102">
        <f aca="true" t="shared" si="10" ref="F160:H162">SUM(F161)</f>
        <v>504.2</v>
      </c>
      <c r="G160" s="102">
        <f t="shared" si="10"/>
        <v>528.4</v>
      </c>
      <c r="H160" s="102">
        <f t="shared" si="10"/>
        <v>552.6</v>
      </c>
    </row>
    <row r="161" spans="1:8" s="35" customFormat="1" ht="210.75" customHeight="1">
      <c r="A161" s="4" t="s">
        <v>13</v>
      </c>
      <c r="B161" s="66" t="s">
        <v>167</v>
      </c>
      <c r="C161" s="27" t="s">
        <v>288</v>
      </c>
      <c r="D161" s="28" t="s">
        <v>194</v>
      </c>
      <c r="E161" s="3"/>
      <c r="F161" s="102">
        <f t="shared" si="10"/>
        <v>504.2</v>
      </c>
      <c r="G161" s="102">
        <f t="shared" si="10"/>
        <v>528.4</v>
      </c>
      <c r="H161" s="102">
        <f t="shared" si="10"/>
        <v>552.6</v>
      </c>
    </row>
    <row r="162" spans="1:8" s="35" customFormat="1" ht="37.5" customHeight="1">
      <c r="A162" s="4" t="s">
        <v>14</v>
      </c>
      <c r="B162" s="20" t="s">
        <v>114</v>
      </c>
      <c r="C162" s="27" t="s">
        <v>288</v>
      </c>
      <c r="D162" s="28" t="s">
        <v>194</v>
      </c>
      <c r="E162" s="28" t="s">
        <v>113</v>
      </c>
      <c r="F162" s="99">
        <f t="shared" si="10"/>
        <v>504.2</v>
      </c>
      <c r="G162" s="99">
        <f t="shared" si="10"/>
        <v>528.4</v>
      </c>
      <c r="H162" s="99">
        <f t="shared" si="10"/>
        <v>552.6</v>
      </c>
    </row>
    <row r="163" spans="1:8" s="35" customFormat="1" ht="24" customHeight="1">
      <c r="A163" s="69" t="s">
        <v>107</v>
      </c>
      <c r="B163" s="20" t="s">
        <v>105</v>
      </c>
      <c r="C163" s="27" t="s">
        <v>288</v>
      </c>
      <c r="D163" s="28" t="s">
        <v>194</v>
      </c>
      <c r="E163" s="28" t="s">
        <v>104</v>
      </c>
      <c r="F163" s="99">
        <f>SUM(ведомственная!G156)</f>
        <v>504.2</v>
      </c>
      <c r="G163" s="99">
        <f>SUM(ведомственная!H156)</f>
        <v>528.4</v>
      </c>
      <c r="H163" s="99">
        <f>SUM(ведомственная!I156)</f>
        <v>552.6</v>
      </c>
    </row>
    <row r="164" spans="1:8" s="35" customFormat="1" ht="20.25" customHeight="1">
      <c r="A164" s="12" t="s">
        <v>15</v>
      </c>
      <c r="B164" s="18" t="s">
        <v>363</v>
      </c>
      <c r="C164" s="29" t="s">
        <v>362</v>
      </c>
      <c r="E164" s="29"/>
      <c r="F164" s="106">
        <f>SUM(F165)</f>
        <v>853.4</v>
      </c>
      <c r="G164" s="106">
        <f>SUM(G165)</f>
        <v>894.3</v>
      </c>
      <c r="H164" s="106">
        <f>SUM(H165)</f>
        <v>935.2</v>
      </c>
    </row>
    <row r="165" spans="1:8" s="35" customFormat="1" ht="185.25" customHeight="1">
      <c r="A165" s="4" t="s">
        <v>18</v>
      </c>
      <c r="B165" s="20" t="s">
        <v>160</v>
      </c>
      <c r="C165" s="27" t="s">
        <v>362</v>
      </c>
      <c r="D165" s="28" t="s">
        <v>194</v>
      </c>
      <c r="E165" s="28"/>
      <c r="F165" s="99">
        <f aca="true" t="shared" si="11" ref="F165:H166">SUM(F166)</f>
        <v>853.4</v>
      </c>
      <c r="G165" s="99">
        <f t="shared" si="11"/>
        <v>894.3</v>
      </c>
      <c r="H165" s="99">
        <f t="shared" si="11"/>
        <v>935.2</v>
      </c>
    </row>
    <row r="166" spans="1:8" s="35" customFormat="1" ht="29.25" customHeight="1">
      <c r="A166" s="4" t="s">
        <v>19</v>
      </c>
      <c r="B166" s="20" t="s">
        <v>114</v>
      </c>
      <c r="C166" s="27" t="s">
        <v>362</v>
      </c>
      <c r="D166" s="28" t="s">
        <v>194</v>
      </c>
      <c r="E166" s="28" t="s">
        <v>113</v>
      </c>
      <c r="F166" s="99">
        <f t="shared" si="11"/>
        <v>853.4</v>
      </c>
      <c r="G166" s="99">
        <f t="shared" si="11"/>
        <v>894.3</v>
      </c>
      <c r="H166" s="99">
        <f t="shared" si="11"/>
        <v>935.2</v>
      </c>
    </row>
    <row r="167" spans="1:8" s="35" customFormat="1" ht="31.5" customHeight="1">
      <c r="A167" s="69" t="s">
        <v>115</v>
      </c>
      <c r="B167" s="20" t="s">
        <v>105</v>
      </c>
      <c r="C167" s="27" t="s">
        <v>362</v>
      </c>
      <c r="D167" s="28" t="s">
        <v>194</v>
      </c>
      <c r="E167" s="28" t="s">
        <v>104</v>
      </c>
      <c r="F167" s="99">
        <f>SUM(ведомственная!G160)</f>
        <v>853.4</v>
      </c>
      <c r="G167" s="99">
        <f>SUM(ведомственная!H160)</f>
        <v>894.3</v>
      </c>
      <c r="H167" s="99">
        <f>SUM(ведомственная!I160)</f>
        <v>935.2</v>
      </c>
    </row>
    <row r="168" spans="1:8" s="35" customFormat="1" ht="22.5" customHeight="1">
      <c r="A168" s="18" t="s">
        <v>15</v>
      </c>
      <c r="B168" s="12" t="s">
        <v>69</v>
      </c>
      <c r="C168" s="13" t="s">
        <v>70</v>
      </c>
      <c r="D168" s="3"/>
      <c r="E168" s="3"/>
      <c r="F168" s="102">
        <f>F169+F172</f>
        <v>15705.2</v>
      </c>
      <c r="G168" s="102">
        <f>G169+G172</f>
        <v>16470.1</v>
      </c>
      <c r="H168" s="102">
        <f>H169+H172</f>
        <v>17222.7</v>
      </c>
    </row>
    <row r="169" spans="1:9" s="37" customFormat="1" ht="72" customHeight="1">
      <c r="A169" s="4" t="s">
        <v>18</v>
      </c>
      <c r="B169" s="66" t="s">
        <v>210</v>
      </c>
      <c r="C169" s="2" t="s">
        <v>70</v>
      </c>
      <c r="D169" s="2" t="s">
        <v>206</v>
      </c>
      <c r="E169" s="22"/>
      <c r="F169" s="103">
        <f>F170</f>
        <v>9910.2</v>
      </c>
      <c r="G169" s="103">
        <f>G170</f>
        <v>10392.9</v>
      </c>
      <c r="H169" s="103">
        <f>H170</f>
        <v>10868</v>
      </c>
      <c r="I169" s="35"/>
    </row>
    <row r="170" spans="1:9" s="37" customFormat="1" ht="27" customHeight="1">
      <c r="A170" s="4" t="s">
        <v>19</v>
      </c>
      <c r="B170" s="20" t="s">
        <v>114</v>
      </c>
      <c r="C170" s="2" t="s">
        <v>70</v>
      </c>
      <c r="D170" s="2" t="s">
        <v>206</v>
      </c>
      <c r="E170" s="22" t="s">
        <v>113</v>
      </c>
      <c r="F170" s="103">
        <f>SUM(F171)</f>
        <v>9910.2</v>
      </c>
      <c r="G170" s="103">
        <f>SUM(G171)</f>
        <v>10392.9</v>
      </c>
      <c r="H170" s="103">
        <f>SUM(H171)</f>
        <v>10868</v>
      </c>
      <c r="I170" s="35"/>
    </row>
    <row r="171" spans="1:9" s="37" customFormat="1" ht="29.25" customHeight="1">
      <c r="A171" s="4" t="s">
        <v>115</v>
      </c>
      <c r="B171" s="20" t="s">
        <v>105</v>
      </c>
      <c r="C171" s="2" t="s">
        <v>70</v>
      </c>
      <c r="D171" s="2" t="s">
        <v>206</v>
      </c>
      <c r="E171" s="22" t="s">
        <v>104</v>
      </c>
      <c r="F171" s="103">
        <f>SUM(ведомственная!G164)</f>
        <v>9910.2</v>
      </c>
      <c r="G171" s="103">
        <f>SUM(ведомственная!H164)</f>
        <v>10392.9</v>
      </c>
      <c r="H171" s="103">
        <f>SUM(ведомственная!I164)</f>
        <v>10868</v>
      </c>
      <c r="I171" s="35"/>
    </row>
    <row r="172" spans="1:9" s="37" customFormat="1" ht="72" customHeight="1">
      <c r="A172" s="4" t="s">
        <v>20</v>
      </c>
      <c r="B172" s="66" t="s">
        <v>161</v>
      </c>
      <c r="C172" s="2" t="s">
        <v>70</v>
      </c>
      <c r="D172" s="2" t="s">
        <v>208</v>
      </c>
      <c r="E172" s="22"/>
      <c r="F172" s="103">
        <f>F173</f>
        <v>5795</v>
      </c>
      <c r="G172" s="103">
        <f>G173</f>
        <v>6077.2</v>
      </c>
      <c r="H172" s="103">
        <f>H173</f>
        <v>6354.7</v>
      </c>
      <c r="I172" s="35"/>
    </row>
    <row r="173" spans="1:9" s="37" customFormat="1" ht="27" customHeight="1">
      <c r="A173" s="4" t="s">
        <v>55</v>
      </c>
      <c r="B173" s="20" t="s">
        <v>114</v>
      </c>
      <c r="C173" s="2" t="s">
        <v>70</v>
      </c>
      <c r="D173" s="2" t="s">
        <v>208</v>
      </c>
      <c r="E173" s="22" t="s">
        <v>113</v>
      </c>
      <c r="F173" s="103">
        <f>SUM(F174)</f>
        <v>5795</v>
      </c>
      <c r="G173" s="103">
        <f>SUM(G174)</f>
        <v>6077.2</v>
      </c>
      <c r="H173" s="103">
        <f>SUM(H174)</f>
        <v>6354.7</v>
      </c>
      <c r="I173" s="35"/>
    </row>
    <row r="174" spans="1:9" s="37" customFormat="1" ht="30.75" customHeight="1">
      <c r="A174" s="4" t="s">
        <v>116</v>
      </c>
      <c r="B174" s="20" t="s">
        <v>169</v>
      </c>
      <c r="C174" s="2" t="s">
        <v>70</v>
      </c>
      <c r="D174" s="2" t="s">
        <v>208</v>
      </c>
      <c r="E174" s="22" t="s">
        <v>170</v>
      </c>
      <c r="F174" s="103">
        <f>SUM(ведомственная!G167)</f>
        <v>5795</v>
      </c>
      <c r="G174" s="103">
        <f>SUM(ведомственная!H167)</f>
        <v>6077.2</v>
      </c>
      <c r="H174" s="103">
        <f>SUM(ведомственная!I167)</f>
        <v>6354.7</v>
      </c>
      <c r="I174" s="35"/>
    </row>
    <row r="175" spans="1:9" s="37" customFormat="1" ht="21.75" customHeight="1">
      <c r="A175" s="12" t="s">
        <v>71</v>
      </c>
      <c r="B175" s="12" t="s">
        <v>72</v>
      </c>
      <c r="C175" s="13" t="s">
        <v>73</v>
      </c>
      <c r="D175" s="13"/>
      <c r="E175" s="3"/>
      <c r="F175" s="102">
        <f aca="true" t="shared" si="12" ref="F175:H177">F176</f>
        <v>2760</v>
      </c>
      <c r="G175" s="102">
        <f t="shared" si="12"/>
        <v>2886.3</v>
      </c>
      <c r="H175" s="102">
        <f t="shared" si="12"/>
        <v>3000</v>
      </c>
      <c r="I175" s="35"/>
    </row>
    <row r="176" spans="1:9" s="37" customFormat="1" ht="21" customHeight="1">
      <c r="A176" s="12" t="s">
        <v>10</v>
      </c>
      <c r="B176" s="12" t="s">
        <v>74</v>
      </c>
      <c r="C176" s="13" t="s">
        <v>75</v>
      </c>
      <c r="D176" s="13"/>
      <c r="E176" s="3"/>
      <c r="F176" s="102">
        <f t="shared" si="12"/>
        <v>2760</v>
      </c>
      <c r="G176" s="102">
        <f t="shared" si="12"/>
        <v>2886.3</v>
      </c>
      <c r="H176" s="102">
        <f t="shared" si="12"/>
        <v>3000</v>
      </c>
      <c r="I176" s="35"/>
    </row>
    <row r="177" spans="1:9" s="37" customFormat="1" ht="114.75" customHeight="1">
      <c r="A177" s="4" t="s">
        <v>13</v>
      </c>
      <c r="B177" s="66" t="s">
        <v>162</v>
      </c>
      <c r="C177" s="2" t="s">
        <v>75</v>
      </c>
      <c r="D177" s="27" t="s">
        <v>195</v>
      </c>
      <c r="E177" s="22"/>
      <c r="F177" s="103">
        <f t="shared" si="12"/>
        <v>2760</v>
      </c>
      <c r="G177" s="103">
        <f t="shared" si="12"/>
        <v>2886.3</v>
      </c>
      <c r="H177" s="103">
        <f t="shared" si="12"/>
        <v>3000</v>
      </c>
      <c r="I177" s="35"/>
    </row>
    <row r="178" spans="1:9" s="37" customFormat="1" ht="40.5" customHeight="1">
      <c r="A178" s="4"/>
      <c r="B178" s="20" t="s">
        <v>345</v>
      </c>
      <c r="C178" s="2" t="s">
        <v>75</v>
      </c>
      <c r="D178" s="27" t="s">
        <v>195</v>
      </c>
      <c r="E178" s="22" t="s">
        <v>111</v>
      </c>
      <c r="F178" s="103">
        <f>SUM(F179)</f>
        <v>2760</v>
      </c>
      <c r="G178" s="103">
        <f>SUM(G179)</f>
        <v>2886.3</v>
      </c>
      <c r="H178" s="103">
        <f>SUM(H179)</f>
        <v>3000</v>
      </c>
      <c r="I178" s="35"/>
    </row>
    <row r="179" spans="1:9" s="37" customFormat="1" ht="46.5" customHeight="1">
      <c r="A179" s="4" t="s">
        <v>14</v>
      </c>
      <c r="B179" s="20" t="s">
        <v>101</v>
      </c>
      <c r="C179" s="2" t="s">
        <v>75</v>
      </c>
      <c r="D179" s="27" t="s">
        <v>195</v>
      </c>
      <c r="E179" s="22" t="s">
        <v>84</v>
      </c>
      <c r="F179" s="103">
        <f>SUM(ведомственная!G172)</f>
        <v>2760</v>
      </c>
      <c r="G179" s="103">
        <f>SUM(ведомственная!H172)</f>
        <v>2886.3</v>
      </c>
      <c r="H179" s="103">
        <f>SUM(ведомственная!I172)</f>
        <v>3000</v>
      </c>
      <c r="I179" s="35"/>
    </row>
    <row r="180" spans="1:9" s="37" customFormat="1" ht="22.5" customHeight="1">
      <c r="A180" s="71" t="s">
        <v>290</v>
      </c>
      <c r="B180" s="18" t="s">
        <v>76</v>
      </c>
      <c r="C180" s="5" t="s">
        <v>77</v>
      </c>
      <c r="D180" s="2"/>
      <c r="E180" s="22"/>
      <c r="F180" s="103">
        <f>F181</f>
        <v>3138</v>
      </c>
      <c r="G180" s="103">
        <f>G181</f>
        <v>3282.4</v>
      </c>
      <c r="H180" s="103">
        <f>H181</f>
        <v>3413.7</v>
      </c>
      <c r="I180" s="35"/>
    </row>
    <row r="181" spans="1:9" s="37" customFormat="1" ht="21.75" customHeight="1">
      <c r="A181" s="12">
        <v>1</v>
      </c>
      <c r="B181" s="12" t="s">
        <v>78</v>
      </c>
      <c r="C181" s="13" t="s">
        <v>79</v>
      </c>
      <c r="D181" s="13"/>
      <c r="E181" s="3"/>
      <c r="F181" s="102">
        <f>F182+F185</f>
        <v>3138</v>
      </c>
      <c r="G181" s="102">
        <f>G182+G185</f>
        <v>3282.4</v>
      </c>
      <c r="H181" s="102">
        <f>H182+H185</f>
        <v>3413.7</v>
      </c>
      <c r="I181" s="35"/>
    </row>
    <row r="182" spans="1:9" s="37" customFormat="1" ht="172.5" customHeight="1">
      <c r="A182" s="20" t="s">
        <v>13</v>
      </c>
      <c r="B182" s="66" t="s">
        <v>168</v>
      </c>
      <c r="C182" s="27" t="s">
        <v>79</v>
      </c>
      <c r="D182" s="27" t="s">
        <v>196</v>
      </c>
      <c r="E182" s="28"/>
      <c r="F182" s="99">
        <f>F183</f>
        <v>3138</v>
      </c>
      <c r="G182" s="99">
        <f>G183</f>
        <v>3282.4</v>
      </c>
      <c r="H182" s="99">
        <f>H183</f>
        <v>3413.7</v>
      </c>
      <c r="I182" s="35"/>
    </row>
    <row r="183" spans="1:9" s="37" customFormat="1" ht="46.5" customHeight="1">
      <c r="A183" s="20" t="s">
        <v>14</v>
      </c>
      <c r="B183" s="20" t="s">
        <v>345</v>
      </c>
      <c r="C183" s="27" t="s">
        <v>79</v>
      </c>
      <c r="D183" s="27" t="s">
        <v>196</v>
      </c>
      <c r="E183" s="28" t="s">
        <v>111</v>
      </c>
      <c r="F183" s="99">
        <f>SUM(F184)</f>
        <v>3138</v>
      </c>
      <c r="G183" s="99">
        <f>SUM(G184)</f>
        <v>3282.4</v>
      </c>
      <c r="H183" s="99">
        <f>SUM(H184)</f>
        <v>3413.7</v>
      </c>
      <c r="I183" s="35"/>
    </row>
    <row r="184" spans="1:12" ht="44.25" customHeight="1">
      <c r="A184" s="20" t="s">
        <v>107</v>
      </c>
      <c r="B184" s="20" t="s">
        <v>101</v>
      </c>
      <c r="C184" s="27" t="s">
        <v>79</v>
      </c>
      <c r="D184" s="27" t="s">
        <v>196</v>
      </c>
      <c r="E184" s="28" t="s">
        <v>84</v>
      </c>
      <c r="F184" s="99">
        <f>SUM(ведомственная!G177)</f>
        <v>3138</v>
      </c>
      <c r="G184" s="99">
        <f>SUM(ведомственная!H177)</f>
        <v>3282.4</v>
      </c>
      <c r="H184" s="99">
        <f>SUM(ведомственная!I177)</f>
        <v>3413.7</v>
      </c>
      <c r="J184" s="17"/>
      <c r="L184" s="17"/>
    </row>
    <row r="185" spans="1:10" ht="28.5" customHeight="1" hidden="1">
      <c r="A185" s="4" t="s">
        <v>29</v>
      </c>
      <c r="B185" s="21" t="s">
        <v>82</v>
      </c>
      <c r="C185" s="2" t="s">
        <v>79</v>
      </c>
      <c r="D185" s="1" t="s">
        <v>106</v>
      </c>
      <c r="E185" s="22"/>
      <c r="F185" s="22"/>
      <c r="G185" s="22"/>
      <c r="H185" s="22"/>
      <c r="J185" s="17"/>
    </row>
    <row r="186" spans="1:8" ht="30" customHeight="1" hidden="1">
      <c r="A186" s="4" t="s">
        <v>30</v>
      </c>
      <c r="B186" s="20" t="s">
        <v>112</v>
      </c>
      <c r="C186" s="2" t="s">
        <v>79</v>
      </c>
      <c r="D186" s="1" t="s">
        <v>106</v>
      </c>
      <c r="E186" s="22" t="s">
        <v>111</v>
      </c>
      <c r="F186" s="22"/>
      <c r="G186" s="22"/>
      <c r="H186" s="22"/>
    </row>
    <row r="187" spans="1:8" ht="29.25" customHeight="1" hidden="1">
      <c r="A187" s="4" t="s">
        <v>120</v>
      </c>
      <c r="B187" s="20" t="s">
        <v>101</v>
      </c>
      <c r="C187" s="2" t="s">
        <v>79</v>
      </c>
      <c r="D187" s="1" t="s">
        <v>106</v>
      </c>
      <c r="E187" s="22" t="s">
        <v>84</v>
      </c>
      <c r="F187" s="22"/>
      <c r="G187" s="22"/>
      <c r="H187" s="22"/>
    </row>
    <row r="188" spans="1:8" ht="15.75" customHeight="1">
      <c r="A188" s="225" t="s">
        <v>396</v>
      </c>
      <c r="B188" s="226"/>
      <c r="C188" s="226"/>
      <c r="D188" s="226"/>
      <c r="E188" s="227"/>
      <c r="F188" s="178">
        <f>SUM(ведомственная!G186)</f>
        <v>0</v>
      </c>
      <c r="G188" s="178">
        <f>SUM(ведомственная!H186)</f>
        <v>4140.4</v>
      </c>
      <c r="H188" s="178">
        <f>SUM(ведомственная!I186)</f>
        <v>8939.4</v>
      </c>
    </row>
    <row r="189" spans="1:8" ht="15.75" customHeight="1">
      <c r="A189" s="183"/>
      <c r="B189" s="184" t="s">
        <v>406</v>
      </c>
      <c r="C189" s="188"/>
      <c r="D189" s="188"/>
      <c r="E189" s="188"/>
      <c r="F189" s="178">
        <f>F14+F78+F86+F119+F95+F127+F148+F159+F175+F180</f>
        <v>229022.09999999998</v>
      </c>
      <c r="G189" s="178">
        <f>G14+G78+G86+G119+G95+G127+G148+G159+G175+G180</f>
        <v>181844.3</v>
      </c>
      <c r="H189" s="178">
        <f>H14+H78+H86+H119+H95+H127+H148+H159+H175+H180</f>
        <v>191150.4</v>
      </c>
    </row>
    <row r="190" spans="1:8" ht="27.75" customHeight="1">
      <c r="A190" s="42"/>
      <c r="B190" s="187" t="s">
        <v>407</v>
      </c>
      <c r="C190" s="45"/>
      <c r="D190" s="46"/>
      <c r="E190" s="47"/>
      <c r="F190" s="107">
        <f>F14+F78+F86+F119+F95+F127+F148+F159+F175+F180+F188</f>
        <v>229022.09999999998</v>
      </c>
      <c r="G190" s="107">
        <f>G14+G78+G86+G119+G95+G127+G148+G159+G175+G180+G188</f>
        <v>185984.69999999998</v>
      </c>
      <c r="H190" s="107">
        <f>H14+H78+H86+H119+H95+H127+H148+H159+H175+H180+H188</f>
        <v>200089.8</v>
      </c>
    </row>
    <row r="191" spans="1:8" ht="15.75">
      <c r="A191" s="48"/>
      <c r="B191" s="49"/>
      <c r="C191" s="51"/>
      <c r="D191" s="48"/>
      <c r="E191" s="52"/>
      <c r="F191" s="52"/>
      <c r="G191" s="52"/>
      <c r="H191" s="52"/>
    </row>
  </sheetData>
  <sheetProtection/>
  <mergeCells count="18">
    <mergeCell ref="A188:E188"/>
    <mergeCell ref="A3:H3"/>
    <mergeCell ref="A1:H1"/>
    <mergeCell ref="A10:H10"/>
    <mergeCell ref="F11:H11"/>
    <mergeCell ref="F12:F13"/>
    <mergeCell ref="G12:H12"/>
    <mergeCell ref="A11:A13"/>
    <mergeCell ref="B11:B13"/>
    <mergeCell ref="C11:C13"/>
    <mergeCell ref="D11:D13"/>
    <mergeCell ref="E11:E13"/>
    <mergeCell ref="A4:I4"/>
    <mergeCell ref="A8:F8"/>
    <mergeCell ref="A5:I5"/>
    <mergeCell ref="A6:I6"/>
    <mergeCell ref="A9:H9"/>
    <mergeCell ref="A7:H7"/>
  </mergeCells>
  <printOptions/>
  <pageMargins left="0.3937007874015748" right="0.1968503937007874" top="0.1968503937007874" bottom="0.1968503937007874" header="0" footer="0"/>
  <pageSetup fitToHeight="0" fitToWidth="1" horizontalDpi="600" verticalDpi="600" orientation="portrait" paperSize="9" scale="91" r:id="rId1"/>
  <rowBreaks count="1" manualBreakCount="1">
    <brk id="15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3">
      <selection activeCell="D26" sqref="D26"/>
    </sheetView>
  </sheetViews>
  <sheetFormatPr defaultColWidth="9.140625" defaultRowHeight="12.75"/>
  <cols>
    <col min="1" max="1" width="5.00390625" style="53" customWidth="1"/>
    <col min="2" max="2" width="50.28125" style="0" customWidth="1"/>
    <col min="3" max="6" width="10.7109375" style="0" customWidth="1"/>
    <col min="7" max="7" width="9.140625" style="0" hidden="1" customWidth="1"/>
    <col min="8" max="8" width="10.140625" style="0" customWidth="1"/>
    <col min="9" max="9" width="9.8515625" style="0" customWidth="1"/>
  </cols>
  <sheetData>
    <row r="1" spans="1:11" ht="12.75">
      <c r="A1" s="198" t="s">
        <v>315</v>
      </c>
      <c r="B1" s="198"/>
      <c r="C1" s="198"/>
      <c r="D1" s="198"/>
      <c r="E1" s="198"/>
      <c r="F1" s="198"/>
      <c r="G1" s="8"/>
      <c r="H1" s="8"/>
      <c r="I1" s="8"/>
      <c r="J1" s="8"/>
      <c r="K1" s="8"/>
    </row>
    <row r="2" spans="1:11" ht="12.75">
      <c r="A2" s="67"/>
      <c r="B2" s="7"/>
      <c r="C2" s="7"/>
      <c r="D2" s="7"/>
      <c r="E2" s="7"/>
      <c r="F2" s="7"/>
      <c r="G2" s="8"/>
      <c r="H2" s="8"/>
      <c r="I2" s="8"/>
      <c r="J2" s="8"/>
      <c r="K2" s="8"/>
    </row>
    <row r="3" spans="1:13" ht="37.5" customHeight="1">
      <c r="A3" s="200" t="s">
        <v>416</v>
      </c>
      <c r="B3" s="201"/>
      <c r="C3" s="201"/>
      <c r="D3" s="201"/>
      <c r="E3" s="201"/>
      <c r="F3" s="201"/>
      <c r="G3" s="86"/>
      <c r="H3" s="86"/>
      <c r="I3" s="8"/>
      <c r="J3" s="8"/>
      <c r="K3" s="8"/>
      <c r="L3" s="8"/>
      <c r="M3" s="8"/>
    </row>
    <row r="4" spans="1:9" s="87" customFormat="1" ht="54.75" customHeight="1">
      <c r="A4" s="200" t="s">
        <v>414</v>
      </c>
      <c r="B4" s="201"/>
      <c r="C4" s="201"/>
      <c r="D4" s="201"/>
      <c r="E4" s="201"/>
      <c r="F4" s="201"/>
      <c r="G4" s="86"/>
      <c r="H4" s="86"/>
      <c r="I4" s="86"/>
    </row>
    <row r="5" spans="1:9" s="87" customFormat="1" ht="23.25" customHeight="1" hidden="1">
      <c r="A5" s="200"/>
      <c r="B5" s="201"/>
      <c r="C5" s="201"/>
      <c r="D5" s="201"/>
      <c r="E5" s="201"/>
      <c r="F5" s="201"/>
      <c r="G5" s="86"/>
      <c r="H5" s="86"/>
      <c r="I5" s="86"/>
    </row>
    <row r="6" spans="1:11" ht="24" customHeight="1" hidden="1">
      <c r="A6" s="200"/>
      <c r="B6" s="200"/>
      <c r="C6" s="200"/>
      <c r="D6" s="200"/>
      <c r="E6" s="200"/>
      <c r="F6" s="201"/>
      <c r="G6" s="8"/>
      <c r="H6" s="8"/>
      <c r="I6" s="8"/>
      <c r="J6" s="8"/>
      <c r="K6" s="8"/>
    </row>
    <row r="7" spans="1:11" ht="3.75" customHeight="1">
      <c r="A7" s="200"/>
      <c r="B7" s="200"/>
      <c r="C7" s="200"/>
      <c r="D7" s="200"/>
      <c r="E7" s="200"/>
      <c r="F7" s="201"/>
      <c r="G7" s="8"/>
      <c r="H7" s="8"/>
      <c r="I7" s="8"/>
      <c r="J7" s="8"/>
      <c r="K7" s="8"/>
    </row>
    <row r="8" spans="1:11" ht="45" customHeight="1">
      <c r="A8" s="195" t="s">
        <v>394</v>
      </c>
      <c r="B8" s="196"/>
      <c r="C8" s="196"/>
      <c r="D8" s="196"/>
      <c r="E8" s="196"/>
      <c r="F8" s="196"/>
      <c r="G8" s="8"/>
      <c r="H8" s="8"/>
      <c r="I8" s="8"/>
      <c r="J8" s="8"/>
      <c r="K8" s="8"/>
    </row>
    <row r="9" spans="1:6" ht="15" customHeight="1">
      <c r="A9" s="195" t="s">
        <v>395</v>
      </c>
      <c r="B9" s="196"/>
      <c r="C9" s="196"/>
      <c r="D9" s="196"/>
      <c r="E9" s="196"/>
      <c r="F9" s="196"/>
    </row>
    <row r="10" spans="1:6" ht="9.75" customHeight="1">
      <c r="A10" s="70"/>
      <c r="B10" s="212" t="s">
        <v>2</v>
      </c>
      <c r="C10" s="213"/>
      <c r="D10" s="213"/>
      <c r="E10" s="213"/>
      <c r="F10" s="213"/>
    </row>
    <row r="11" spans="1:6" ht="18.75" customHeight="1">
      <c r="A11" s="238" t="s">
        <v>128</v>
      </c>
      <c r="B11" s="231" t="s">
        <v>3</v>
      </c>
      <c r="C11" s="233" t="s">
        <v>129</v>
      </c>
      <c r="D11" s="222" t="s">
        <v>379</v>
      </c>
      <c r="E11" s="238"/>
      <c r="F11" s="238"/>
    </row>
    <row r="12" spans="1:6" ht="18.75" customHeight="1">
      <c r="A12" s="238"/>
      <c r="B12" s="232"/>
      <c r="C12" s="234"/>
      <c r="D12" s="239" t="s">
        <v>381</v>
      </c>
      <c r="E12" s="222" t="s">
        <v>380</v>
      </c>
      <c r="F12" s="222"/>
    </row>
    <row r="13" spans="1:9" ht="22.5" customHeight="1">
      <c r="A13" s="238"/>
      <c r="B13" s="232"/>
      <c r="C13" s="235"/>
      <c r="D13" s="240"/>
      <c r="E13" s="114" t="s">
        <v>382</v>
      </c>
      <c r="F13" s="114" t="s">
        <v>383</v>
      </c>
      <c r="I13" s="11"/>
    </row>
    <row r="14" spans="1:11" ht="14.25" customHeight="1">
      <c r="A14" s="54" t="s">
        <v>5</v>
      </c>
      <c r="B14" s="12" t="s">
        <v>7</v>
      </c>
      <c r="C14" s="76" t="s">
        <v>9</v>
      </c>
      <c r="D14" s="145">
        <f>D15+D16+D17+D18+D19</f>
        <v>44470.1</v>
      </c>
      <c r="E14" s="145">
        <f>E15+E16+E17+E18+E19</f>
        <v>46206.4</v>
      </c>
      <c r="F14" s="145">
        <f>F15+F16+F17+F18+F19</f>
        <v>48138.799999999996</v>
      </c>
      <c r="G14" s="14"/>
      <c r="H14" s="15"/>
      <c r="I14" s="9"/>
      <c r="J14" s="16"/>
      <c r="K14" s="17"/>
    </row>
    <row r="15" spans="1:10" s="78" customFormat="1" ht="32.25" customHeight="1">
      <c r="A15" s="20" t="s">
        <v>10</v>
      </c>
      <c r="B15" s="21" t="s">
        <v>11</v>
      </c>
      <c r="C15" s="27" t="s">
        <v>12</v>
      </c>
      <c r="D15" s="167">
        <f>SUM(ведомственная!G14)</f>
        <v>1772.4</v>
      </c>
      <c r="E15" s="167">
        <f>SUM(ведомственная!H14)</f>
        <v>1858.3</v>
      </c>
      <c r="F15" s="167">
        <f>SUM(ведомственная!I14)</f>
        <v>1943.2</v>
      </c>
      <c r="H15" s="79"/>
      <c r="J15" s="80"/>
    </row>
    <row r="16" spans="1:10" s="78" customFormat="1" ht="42.75" customHeight="1">
      <c r="A16" s="20" t="s">
        <v>15</v>
      </c>
      <c r="B16" s="77" t="s">
        <v>16</v>
      </c>
      <c r="C16" s="27" t="s">
        <v>17</v>
      </c>
      <c r="D16" s="167">
        <f>SUM(ведомственная!G20)</f>
        <v>3124.9</v>
      </c>
      <c r="E16" s="167">
        <f>SUM(ведомственная!H20)</f>
        <v>3368.3</v>
      </c>
      <c r="F16" s="167">
        <f>SUM(ведомственная!I20)</f>
        <v>3499.2000000000003</v>
      </c>
      <c r="H16" s="80"/>
      <c r="J16" s="80"/>
    </row>
    <row r="17" spans="1:10" s="78" customFormat="1" ht="53.25" customHeight="1">
      <c r="A17" s="34" t="s">
        <v>33</v>
      </c>
      <c r="B17" s="77" t="s">
        <v>27</v>
      </c>
      <c r="C17" s="27" t="s">
        <v>28</v>
      </c>
      <c r="D17" s="167">
        <f>SUM(ведомственная!G45)</f>
        <v>38870.7</v>
      </c>
      <c r="E17" s="167">
        <f>SUM(ведомственная!H45)</f>
        <v>40553.4</v>
      </c>
      <c r="F17" s="167">
        <f>SUM(ведомственная!I45)</f>
        <v>42261.2</v>
      </c>
      <c r="H17" s="82"/>
      <c r="J17" s="80"/>
    </row>
    <row r="18" spans="1:6" s="78" customFormat="1" ht="16.5" customHeight="1">
      <c r="A18" s="34" t="s">
        <v>57</v>
      </c>
      <c r="B18" s="77" t="s">
        <v>31</v>
      </c>
      <c r="C18" s="27" t="s">
        <v>32</v>
      </c>
      <c r="D18" s="167">
        <f>SUM(ведомственная!G66)</f>
        <v>100</v>
      </c>
      <c r="E18" s="167">
        <f>SUM(ведомственная!H66)</f>
        <v>100</v>
      </c>
      <c r="F18" s="167">
        <f>SUM(ведомственная!I66)</f>
        <v>100</v>
      </c>
    </row>
    <row r="19" spans="1:6" s="78" customFormat="1" ht="16.5" customHeight="1">
      <c r="A19" s="34" t="s">
        <v>139</v>
      </c>
      <c r="B19" s="81" t="s">
        <v>34</v>
      </c>
      <c r="C19" s="27" t="s">
        <v>35</v>
      </c>
      <c r="D19" s="167">
        <f>SUM(ведомственная!G34+ведомственная!G70)</f>
        <v>602.1</v>
      </c>
      <c r="E19" s="167">
        <f>SUM(ведомственная!H34+ведомственная!H70)</f>
        <v>326.4</v>
      </c>
      <c r="F19" s="167">
        <f>SUM(ведомственная!I34+ведомственная!I70)</f>
        <v>335.2</v>
      </c>
    </row>
    <row r="20" spans="1:6" s="35" customFormat="1" ht="33" customHeight="1">
      <c r="A20" s="30" t="s">
        <v>21</v>
      </c>
      <c r="B20" s="12" t="s">
        <v>42</v>
      </c>
      <c r="C20" s="5" t="s">
        <v>43</v>
      </c>
      <c r="D20" s="138">
        <f>D21</f>
        <v>635</v>
      </c>
      <c r="E20" s="138">
        <f>E21</f>
        <v>664</v>
      </c>
      <c r="F20" s="165">
        <f>F21</f>
        <v>690</v>
      </c>
    </row>
    <row r="21" spans="1:6" s="78" customFormat="1" ht="42.75" customHeight="1">
      <c r="A21" s="34" t="s">
        <v>10</v>
      </c>
      <c r="B21" s="77" t="s">
        <v>346</v>
      </c>
      <c r="C21" s="27" t="s">
        <v>347</v>
      </c>
      <c r="D21" s="167">
        <f>SUM(ведомственная!G78)</f>
        <v>635</v>
      </c>
      <c r="E21" s="167">
        <f>SUM(ведомственная!H78)</f>
        <v>664</v>
      </c>
      <c r="F21" s="167">
        <f>SUM(ведомственная!I78)</f>
        <v>690</v>
      </c>
    </row>
    <row r="22" spans="1:6" s="83" customFormat="1" ht="18.75" customHeight="1">
      <c r="A22" s="18" t="s">
        <v>41</v>
      </c>
      <c r="B22" s="18" t="s">
        <v>44</v>
      </c>
      <c r="C22" s="5" t="s">
        <v>45</v>
      </c>
      <c r="D22" s="138">
        <f>D23+D24</f>
        <v>3990</v>
      </c>
      <c r="E22" s="138">
        <f>E23+E24</f>
        <v>4136</v>
      </c>
      <c r="F22" s="165">
        <f>F23+F24</f>
        <v>4302</v>
      </c>
    </row>
    <row r="23" spans="1:11" s="78" customFormat="1" ht="16.5" customHeight="1">
      <c r="A23" s="20">
        <v>1</v>
      </c>
      <c r="B23" s="21" t="s">
        <v>46</v>
      </c>
      <c r="C23" s="27" t="s">
        <v>47</v>
      </c>
      <c r="D23" s="167">
        <f>SUM(ведомственная!G86)</f>
        <v>2990</v>
      </c>
      <c r="E23" s="167">
        <f>SUM(ведомственная!H86)</f>
        <v>3090</v>
      </c>
      <c r="F23" s="167">
        <f>SUM(ведомственная!I86)</f>
        <v>3214</v>
      </c>
      <c r="I23" s="80"/>
      <c r="J23" s="84"/>
      <c r="K23" s="80"/>
    </row>
    <row r="24" spans="1:11" s="78" customFormat="1" ht="16.5" customHeight="1">
      <c r="A24" s="20">
        <v>2</v>
      </c>
      <c r="B24" s="21" t="s">
        <v>387</v>
      </c>
      <c r="C24" s="27" t="s">
        <v>371</v>
      </c>
      <c r="D24" s="167">
        <f>SUM(ведомственная!G90)</f>
        <v>1000</v>
      </c>
      <c r="E24" s="167">
        <f>SUM(ведомственная!H90)</f>
        <v>1046</v>
      </c>
      <c r="F24" s="167">
        <f>SUM(ведомственная!I90)</f>
        <v>1088</v>
      </c>
      <c r="I24" s="80"/>
      <c r="J24" s="84"/>
      <c r="K24" s="80"/>
    </row>
    <row r="25" spans="1:6" s="35" customFormat="1" ht="18" customHeight="1">
      <c r="A25" s="18" t="s">
        <v>126</v>
      </c>
      <c r="B25" s="12" t="s">
        <v>48</v>
      </c>
      <c r="C25" s="5" t="s">
        <v>49</v>
      </c>
      <c r="D25" s="138">
        <f>D26</f>
        <v>127300.2</v>
      </c>
      <c r="E25" s="138">
        <f>E26</f>
        <v>75810.3</v>
      </c>
      <c r="F25" s="165">
        <f>F26</f>
        <v>80643.4</v>
      </c>
    </row>
    <row r="26" spans="1:6" s="78" customFormat="1" ht="16.5" customHeight="1">
      <c r="A26" s="34" t="s">
        <v>10</v>
      </c>
      <c r="B26" s="77" t="s">
        <v>50</v>
      </c>
      <c r="C26" s="27" t="s">
        <v>51</v>
      </c>
      <c r="D26" s="167">
        <f>SUM(ведомственная!G95)</f>
        <v>127300.2</v>
      </c>
      <c r="E26" s="167">
        <f>SUM(ведомственная!H95)</f>
        <v>75810.3</v>
      </c>
      <c r="F26" s="167">
        <f>SUM(ведомственная!I95)</f>
        <v>80643.4</v>
      </c>
    </row>
    <row r="27" spans="1:10" s="35" customFormat="1" ht="18" customHeight="1">
      <c r="A27" s="30" t="s">
        <v>60</v>
      </c>
      <c r="B27" s="18" t="s">
        <v>293</v>
      </c>
      <c r="C27" s="5" t="s">
        <v>291</v>
      </c>
      <c r="D27" s="138">
        <f>D28</f>
        <v>840</v>
      </c>
      <c r="E27" s="138">
        <f>E28</f>
        <v>879</v>
      </c>
      <c r="F27" s="165">
        <f>F28</f>
        <v>919</v>
      </c>
      <c r="J27" s="38"/>
    </row>
    <row r="28" spans="1:9" s="78" customFormat="1" ht="19.5" customHeight="1">
      <c r="A28" s="34" t="s">
        <v>10</v>
      </c>
      <c r="B28" s="21" t="s">
        <v>294</v>
      </c>
      <c r="C28" s="27" t="s">
        <v>292</v>
      </c>
      <c r="D28" s="167">
        <f>SUM(ведомственная!G113)</f>
        <v>840</v>
      </c>
      <c r="E28" s="167">
        <f>SUM(ведомственная!H113)</f>
        <v>879</v>
      </c>
      <c r="F28" s="167">
        <f>SUM(ведомственная!I113)</f>
        <v>919</v>
      </c>
      <c r="H28" s="85"/>
      <c r="I28" s="80"/>
    </row>
    <row r="29" spans="1:10" s="35" customFormat="1" ht="18" customHeight="1">
      <c r="A29" s="30" t="s">
        <v>125</v>
      </c>
      <c r="B29" s="12" t="s">
        <v>61</v>
      </c>
      <c r="C29" s="5" t="s">
        <v>62</v>
      </c>
      <c r="D29" s="138">
        <f>D30+D31</f>
        <v>9253</v>
      </c>
      <c r="E29" s="138">
        <f>E30+E31</f>
        <v>9583.6</v>
      </c>
      <c r="F29" s="165">
        <f>F30+F31</f>
        <v>9955</v>
      </c>
      <c r="J29" s="38"/>
    </row>
    <row r="30" spans="1:9" s="78" customFormat="1" ht="34.5" customHeight="1">
      <c r="A30" s="34" t="s">
        <v>10</v>
      </c>
      <c r="B30" s="77" t="s">
        <v>90</v>
      </c>
      <c r="C30" s="27" t="s">
        <v>91</v>
      </c>
      <c r="D30" s="167">
        <f>SUM(ведомственная!G42+ведомственная!G121)</f>
        <v>380</v>
      </c>
      <c r="E30" s="167">
        <f>SUM(ведомственная!H42+ведомственная!H121)</f>
        <v>250</v>
      </c>
      <c r="F30" s="167">
        <f>SUM(ведомственная!I42+ведомственная!I121)</f>
        <v>250</v>
      </c>
      <c r="H30" s="85"/>
      <c r="I30" s="80"/>
    </row>
    <row r="31" spans="1:9" s="78" customFormat="1" ht="18" customHeight="1">
      <c r="A31" s="34" t="s">
        <v>15</v>
      </c>
      <c r="B31" s="77" t="s">
        <v>279</v>
      </c>
      <c r="C31" s="27" t="s">
        <v>280</v>
      </c>
      <c r="D31" s="167">
        <f>SUM(ведомственная!G125)</f>
        <v>8873</v>
      </c>
      <c r="E31" s="167">
        <f>SUM(ведомственная!H125)</f>
        <v>9333.6</v>
      </c>
      <c r="F31" s="167">
        <f>SUM(ведомственная!I125)</f>
        <v>9705</v>
      </c>
      <c r="H31" s="85"/>
      <c r="I31" s="80"/>
    </row>
    <row r="32" spans="1:6" s="35" customFormat="1" ht="18" customHeight="1">
      <c r="A32" s="18" t="s">
        <v>63</v>
      </c>
      <c r="B32" s="12" t="s">
        <v>97</v>
      </c>
      <c r="C32" s="5" t="s">
        <v>64</v>
      </c>
      <c r="D32" s="138">
        <f>D33</f>
        <v>19573</v>
      </c>
      <c r="E32" s="138">
        <f>E33</f>
        <v>20503.5</v>
      </c>
      <c r="F32" s="165">
        <f>F33</f>
        <v>21378</v>
      </c>
    </row>
    <row r="33" spans="1:6" s="78" customFormat="1" ht="16.5" customHeight="1">
      <c r="A33" s="20" t="s">
        <v>10</v>
      </c>
      <c r="B33" s="77" t="s">
        <v>65</v>
      </c>
      <c r="C33" s="27" t="s">
        <v>66</v>
      </c>
      <c r="D33" s="167">
        <f>SUM(ведомственная!G142)</f>
        <v>19573</v>
      </c>
      <c r="E33" s="167">
        <f>SUM(ведомственная!H142)</f>
        <v>20503.5</v>
      </c>
      <c r="F33" s="167">
        <f>SUM(ведомственная!I142)</f>
        <v>21378</v>
      </c>
    </row>
    <row r="34" spans="1:6" s="35" customFormat="1" ht="21" customHeight="1">
      <c r="A34" s="18" t="s">
        <v>127</v>
      </c>
      <c r="B34" s="12" t="s">
        <v>67</v>
      </c>
      <c r="C34" s="5" t="s">
        <v>68</v>
      </c>
      <c r="D34" s="138">
        <f>D35+D37+D36</f>
        <v>17062.800000000003</v>
      </c>
      <c r="E34" s="138">
        <f>E35+E37+E36</f>
        <v>17892.8</v>
      </c>
      <c r="F34" s="165">
        <f>F35+F37+F36</f>
        <v>18710.5</v>
      </c>
    </row>
    <row r="35" spans="1:6" s="78" customFormat="1" ht="16.5" customHeight="1">
      <c r="A35" s="20" t="s">
        <v>10</v>
      </c>
      <c r="B35" s="77" t="s">
        <v>289</v>
      </c>
      <c r="C35" s="27" t="s">
        <v>288</v>
      </c>
      <c r="D35" s="167">
        <f>SUM(ведомственная!G153)</f>
        <v>504.2</v>
      </c>
      <c r="E35" s="167">
        <f>SUM(ведомственная!H153)</f>
        <v>528.4</v>
      </c>
      <c r="F35" s="167">
        <f>SUM(ведомственная!I153)</f>
        <v>552.6</v>
      </c>
    </row>
    <row r="36" spans="1:6" s="78" customFormat="1" ht="16.5" customHeight="1">
      <c r="A36" s="20" t="s">
        <v>15</v>
      </c>
      <c r="B36" s="77" t="s">
        <v>363</v>
      </c>
      <c r="C36" s="27" t="s">
        <v>362</v>
      </c>
      <c r="D36" s="167">
        <f>SUM(ведомственная!G158)</f>
        <v>853.4</v>
      </c>
      <c r="E36" s="167">
        <f>SUM(ведомственная!H158)</f>
        <v>894.3</v>
      </c>
      <c r="F36" s="167">
        <f>SUM(ведомственная!I158)</f>
        <v>935.2</v>
      </c>
    </row>
    <row r="37" spans="1:6" s="78" customFormat="1" ht="16.5" customHeight="1">
      <c r="A37" s="20" t="s">
        <v>33</v>
      </c>
      <c r="B37" s="77" t="s">
        <v>69</v>
      </c>
      <c r="C37" s="27" t="s">
        <v>70</v>
      </c>
      <c r="D37" s="167">
        <f>SUM(ведомственная!G161)</f>
        <v>15705.2</v>
      </c>
      <c r="E37" s="167">
        <f>SUM(ведомственная!H161)</f>
        <v>16470.1</v>
      </c>
      <c r="F37" s="167">
        <f>SUM(ведомственная!I161)</f>
        <v>17222.7</v>
      </c>
    </row>
    <row r="38" spans="1:7" s="83" customFormat="1" ht="18" customHeight="1">
      <c r="A38" s="18" t="s">
        <v>127</v>
      </c>
      <c r="B38" s="12" t="s">
        <v>72</v>
      </c>
      <c r="C38" s="5" t="s">
        <v>73</v>
      </c>
      <c r="D38" s="138">
        <f>D39</f>
        <v>2760</v>
      </c>
      <c r="E38" s="138">
        <f>E39</f>
        <v>2886.3</v>
      </c>
      <c r="F38" s="165">
        <f>F39</f>
        <v>3000</v>
      </c>
      <c r="G38" s="35"/>
    </row>
    <row r="39" spans="1:6" s="78" customFormat="1" ht="16.5" customHeight="1">
      <c r="A39" s="20" t="s">
        <v>10</v>
      </c>
      <c r="B39" s="77" t="s">
        <v>74</v>
      </c>
      <c r="C39" s="27" t="s">
        <v>75</v>
      </c>
      <c r="D39" s="167">
        <f>SUM(ведомственная!G169)</f>
        <v>2760</v>
      </c>
      <c r="E39" s="167">
        <f>SUM(ведомственная!H169)</f>
        <v>2886.3</v>
      </c>
      <c r="F39" s="167">
        <f>SUM(ведомственная!I169)</f>
        <v>3000</v>
      </c>
    </row>
    <row r="40" spans="1:7" s="83" customFormat="1" ht="19.5" customHeight="1">
      <c r="A40" s="71" t="s">
        <v>71</v>
      </c>
      <c r="B40" s="18" t="s">
        <v>76</v>
      </c>
      <c r="C40" s="5" t="s">
        <v>77</v>
      </c>
      <c r="D40" s="138">
        <f>D41</f>
        <v>3138</v>
      </c>
      <c r="E40" s="138">
        <f>E41</f>
        <v>3282.4</v>
      </c>
      <c r="F40" s="165">
        <f>F41</f>
        <v>3413.7</v>
      </c>
      <c r="G40" s="35"/>
    </row>
    <row r="41" spans="1:6" s="78" customFormat="1" ht="14.25" customHeight="1">
      <c r="A41" s="20">
        <v>1</v>
      </c>
      <c r="B41" s="77" t="s">
        <v>78</v>
      </c>
      <c r="C41" s="27" t="s">
        <v>79</v>
      </c>
      <c r="D41" s="167">
        <f>SUM(ведомственная!G174)</f>
        <v>3138</v>
      </c>
      <c r="E41" s="167">
        <f>SUM(ведомственная!H174)</f>
        <v>3282.4</v>
      </c>
      <c r="F41" s="167">
        <f>SUM(ведомственная!I174)</f>
        <v>3413.7</v>
      </c>
    </row>
    <row r="42" spans="1:8" ht="28.5" customHeight="1" hidden="1">
      <c r="A42" s="20" t="s">
        <v>29</v>
      </c>
      <c r="B42" s="21" t="s">
        <v>82</v>
      </c>
      <c r="C42" s="27" t="s">
        <v>79</v>
      </c>
      <c r="D42" s="167"/>
      <c r="E42" s="167"/>
      <c r="F42" s="168">
        <f>F43</f>
        <v>0</v>
      </c>
      <c r="H42" s="17"/>
    </row>
    <row r="43" spans="1:6" ht="30" customHeight="1" hidden="1">
      <c r="A43" s="20" t="s">
        <v>30</v>
      </c>
      <c r="B43" s="20" t="s">
        <v>112</v>
      </c>
      <c r="C43" s="27" t="s">
        <v>79</v>
      </c>
      <c r="D43" s="167"/>
      <c r="E43" s="167"/>
      <c r="F43" s="168">
        <f>SUM(F44)</f>
        <v>0</v>
      </c>
    </row>
    <row r="44" spans="1:6" ht="29.25" customHeight="1" hidden="1">
      <c r="A44" s="20" t="s">
        <v>120</v>
      </c>
      <c r="B44" s="20" t="s">
        <v>101</v>
      </c>
      <c r="C44" s="27" t="s">
        <v>79</v>
      </c>
      <c r="D44" s="167"/>
      <c r="E44" s="167"/>
      <c r="F44" s="168">
        <v>0</v>
      </c>
    </row>
    <row r="45" spans="1:6" ht="18" customHeight="1">
      <c r="A45" s="217" t="s">
        <v>396</v>
      </c>
      <c r="B45" s="236"/>
      <c r="C45" s="237"/>
      <c r="D45" s="138">
        <f>SUM(расходы!F188)</f>
        <v>0</v>
      </c>
      <c r="E45" s="138">
        <f>SUM(расходы!G188)</f>
        <v>4140.4</v>
      </c>
      <c r="F45" s="138">
        <f>SUM(расходы!H188)</f>
        <v>8939.4</v>
      </c>
    </row>
    <row r="46" spans="1:6" ht="18" customHeight="1">
      <c r="A46" s="180"/>
      <c r="B46" s="185" t="s">
        <v>80</v>
      </c>
      <c r="C46" s="186"/>
      <c r="D46" s="138">
        <f>D14+D20+D22+D25+D27+D29+D32+D34+D38+D40+D44</f>
        <v>229022.09999999998</v>
      </c>
      <c r="E46" s="138">
        <f>E14+E20+E22+E25+E27+E29+E32+E34+E38+E40+E44</f>
        <v>181844.3</v>
      </c>
      <c r="F46" s="138">
        <f>F14+F20+F22+F25+F27+F29+F32+F34+F38+F40+F44</f>
        <v>191150.4</v>
      </c>
    </row>
    <row r="47" spans="1:6" ht="27" customHeight="1">
      <c r="A47" s="166"/>
      <c r="B47" s="187" t="s">
        <v>407</v>
      </c>
      <c r="C47" s="169"/>
      <c r="D47" s="165">
        <f>D14+D20+D22+D25+D27+D29+D32+D34+D38+D40+D45</f>
        <v>229022.09999999998</v>
      </c>
      <c r="E47" s="165">
        <f>E14+E20+E22+E25+E27+E29+E32+E34+E38+E40+E45</f>
        <v>185984.69999999998</v>
      </c>
      <c r="F47" s="165">
        <f>F14+F20+F22+F25+F27+F29+F32+F34+F38+F40+F45</f>
        <v>200089.8</v>
      </c>
    </row>
    <row r="48" spans="1:6" ht="15.75">
      <c r="A48" s="48"/>
      <c r="B48" s="49"/>
      <c r="C48" s="51"/>
      <c r="D48" s="51"/>
      <c r="E48" s="51"/>
      <c r="F48" s="38"/>
    </row>
    <row r="49" spans="1:6" ht="12.75">
      <c r="A49" s="191"/>
      <c r="B49" s="191"/>
      <c r="C49" s="191"/>
      <c r="D49" s="191"/>
      <c r="E49" s="191"/>
      <c r="F49" s="191"/>
    </row>
    <row r="50" spans="1:5" ht="12.75">
      <c r="A50" s="72"/>
      <c r="B50" s="6"/>
      <c r="C50" s="6"/>
      <c r="D50" s="6"/>
      <c r="E50" s="6"/>
    </row>
    <row r="51" spans="1:6" ht="12.75">
      <c r="A51" s="191"/>
      <c r="B51" s="191"/>
      <c r="C51" s="191"/>
      <c r="D51" s="191"/>
      <c r="E51" s="191"/>
      <c r="F51" s="191"/>
    </row>
  </sheetData>
  <sheetProtection/>
  <mergeCells count="18">
    <mergeCell ref="A51:F51"/>
    <mergeCell ref="A1:F1"/>
    <mergeCell ref="A6:F6"/>
    <mergeCell ref="A9:F9"/>
    <mergeCell ref="B10:F10"/>
    <mergeCell ref="D11:F11"/>
    <mergeCell ref="D12:D13"/>
    <mergeCell ref="E12:F12"/>
    <mergeCell ref="A11:A13"/>
    <mergeCell ref="A3:F3"/>
    <mergeCell ref="A4:F4"/>
    <mergeCell ref="A7:F7"/>
    <mergeCell ref="A5:F5"/>
    <mergeCell ref="A49:F49"/>
    <mergeCell ref="B11:B13"/>
    <mergeCell ref="C11:C13"/>
    <mergeCell ref="A8:F8"/>
    <mergeCell ref="A45:C45"/>
  </mergeCells>
  <printOptions/>
  <pageMargins left="0.4330708661417323" right="0.03937007874015748" top="0.15748031496062992" bottom="0.15748031496062992" header="0" footer="0"/>
  <pageSetup horizontalDpi="600" verticalDpi="600" orientation="portrait" paperSize="9" r:id="rId1"/>
  <rowBreaks count="1" manualBreakCount="1">
    <brk id="3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24.7109375" style="0" customWidth="1"/>
    <col min="2" max="2" width="43.28125" style="0" customWidth="1"/>
    <col min="3" max="5" width="10.7109375" style="0" customWidth="1"/>
    <col min="6" max="6" width="9.140625" style="0" customWidth="1"/>
  </cols>
  <sheetData>
    <row r="1" spans="1:7" ht="12.75">
      <c r="A1" s="198" t="s">
        <v>368</v>
      </c>
      <c r="B1" s="199"/>
      <c r="C1" s="199"/>
      <c r="D1" s="199"/>
      <c r="E1" s="199"/>
      <c r="F1" s="8"/>
      <c r="G1" s="8"/>
    </row>
    <row r="2" spans="1:7" ht="4.5" customHeight="1">
      <c r="A2" s="7"/>
      <c r="B2" s="7"/>
      <c r="C2" s="7"/>
      <c r="D2" s="7"/>
      <c r="E2" s="7"/>
      <c r="F2" s="8"/>
      <c r="G2" s="8"/>
    </row>
    <row r="3" spans="1:13" ht="41.25" customHeight="1">
      <c r="A3" s="200" t="s">
        <v>415</v>
      </c>
      <c r="B3" s="201"/>
      <c r="C3" s="201"/>
      <c r="D3" s="201"/>
      <c r="E3" s="201"/>
      <c r="F3" s="86"/>
      <c r="G3" s="86"/>
      <c r="H3" s="86"/>
      <c r="I3" s="8"/>
      <c r="J3" s="8"/>
      <c r="K3" s="8"/>
      <c r="L3" s="8"/>
      <c r="M3" s="8"/>
    </row>
    <row r="4" spans="1:9" s="87" customFormat="1" ht="14.25" customHeight="1" hidden="1">
      <c r="A4" s="67"/>
      <c r="B4" s="86"/>
      <c r="C4" s="86"/>
      <c r="D4" s="86"/>
      <c r="E4" s="86"/>
      <c r="F4" s="86"/>
      <c r="G4" s="86"/>
      <c r="H4" s="86"/>
      <c r="I4" s="86"/>
    </row>
    <row r="5" spans="1:9" s="87" customFormat="1" ht="52.5" customHeight="1">
      <c r="A5" s="200" t="s">
        <v>414</v>
      </c>
      <c r="B5" s="201"/>
      <c r="C5" s="201"/>
      <c r="D5" s="201"/>
      <c r="E5" s="201"/>
      <c r="F5" s="86"/>
      <c r="G5" s="86"/>
      <c r="H5" s="86"/>
      <c r="I5" s="86"/>
    </row>
    <row r="6" spans="1:7" ht="13.5" customHeight="1">
      <c r="A6" s="200"/>
      <c r="B6" s="200"/>
      <c r="C6" s="200"/>
      <c r="D6" s="67"/>
      <c r="E6" s="67"/>
      <c r="F6" s="8"/>
      <c r="G6" s="8"/>
    </row>
    <row r="7" spans="1:5" ht="54" customHeight="1">
      <c r="A7" s="195" t="s">
        <v>390</v>
      </c>
      <c r="B7" s="196"/>
      <c r="C7" s="196"/>
      <c r="D7" s="196"/>
      <c r="E7" s="196"/>
    </row>
    <row r="8" spans="1:5" ht="10.5" customHeight="1">
      <c r="A8" s="242" t="s">
        <v>389</v>
      </c>
      <c r="B8" s="199"/>
      <c r="C8" s="199"/>
      <c r="D8" s="199"/>
      <c r="E8" s="199"/>
    </row>
    <row r="9" spans="1:5" ht="17.25" customHeight="1">
      <c r="A9" s="222" t="s">
        <v>212</v>
      </c>
      <c r="B9" s="222" t="s">
        <v>3</v>
      </c>
      <c r="C9" s="222" t="s">
        <v>379</v>
      </c>
      <c r="D9" s="222"/>
      <c r="E9" s="222"/>
    </row>
    <row r="10" spans="1:5" ht="17.25" customHeight="1">
      <c r="A10" s="222"/>
      <c r="B10" s="222"/>
      <c r="C10" s="222" t="s">
        <v>381</v>
      </c>
      <c r="D10" s="222" t="s">
        <v>380</v>
      </c>
      <c r="E10" s="222"/>
    </row>
    <row r="11" spans="1:5" ht="21.75" customHeight="1">
      <c r="A11" s="222"/>
      <c r="B11" s="222"/>
      <c r="C11" s="222"/>
      <c r="D11" s="114" t="s">
        <v>382</v>
      </c>
      <c r="E11" s="114" t="s">
        <v>383</v>
      </c>
    </row>
    <row r="12" spans="1:7" ht="45.75" customHeight="1">
      <c r="A12" s="171" t="s">
        <v>257</v>
      </c>
      <c r="B12" s="172" t="s">
        <v>258</v>
      </c>
      <c r="C12" s="173">
        <f>SUM(C13)</f>
        <v>66964.29999999999</v>
      </c>
      <c r="D12" s="173">
        <f>SUM(D13)</f>
        <v>17343.99999999997</v>
      </c>
      <c r="E12" s="173">
        <f>SUM(E13)</f>
        <v>23995</v>
      </c>
      <c r="F12" s="150"/>
      <c r="G12" s="170"/>
    </row>
    <row r="13" spans="1:5" ht="36" customHeight="1">
      <c r="A13" s="171" t="s">
        <v>259</v>
      </c>
      <c r="B13" s="172" t="s">
        <v>260</v>
      </c>
      <c r="C13" s="173">
        <f>SUM(C22)</f>
        <v>66964.29999999999</v>
      </c>
      <c r="D13" s="173">
        <f>SUM(D22)</f>
        <v>17343.99999999997</v>
      </c>
      <c r="E13" s="173">
        <f>SUM(E22)</f>
        <v>23995</v>
      </c>
    </row>
    <row r="14" spans="1:5" ht="24" customHeight="1">
      <c r="A14" s="174" t="s">
        <v>261</v>
      </c>
      <c r="B14" s="175" t="s">
        <v>262</v>
      </c>
      <c r="C14" s="176">
        <f aca="true" t="shared" si="0" ref="C14:E16">SUM(C15)</f>
        <v>-162057.8</v>
      </c>
      <c r="D14" s="176">
        <f t="shared" si="0"/>
        <v>-168640.7</v>
      </c>
      <c r="E14" s="176">
        <f t="shared" si="0"/>
        <v>-176094.8</v>
      </c>
    </row>
    <row r="15" spans="1:5" ht="22.5" customHeight="1">
      <c r="A15" s="174" t="s">
        <v>263</v>
      </c>
      <c r="B15" s="175" t="s">
        <v>264</v>
      </c>
      <c r="C15" s="176">
        <f t="shared" si="0"/>
        <v>-162057.8</v>
      </c>
      <c r="D15" s="176">
        <f t="shared" si="0"/>
        <v>-168640.7</v>
      </c>
      <c r="E15" s="176">
        <f t="shared" si="0"/>
        <v>-176094.8</v>
      </c>
    </row>
    <row r="16" spans="1:5" ht="32.25" customHeight="1">
      <c r="A16" s="174" t="s">
        <v>265</v>
      </c>
      <c r="B16" s="175" t="s">
        <v>266</v>
      </c>
      <c r="C16" s="176">
        <f t="shared" si="0"/>
        <v>-162057.8</v>
      </c>
      <c r="D16" s="176">
        <f t="shared" si="0"/>
        <v>-168640.7</v>
      </c>
      <c r="E16" s="176">
        <f t="shared" si="0"/>
        <v>-176094.8</v>
      </c>
    </row>
    <row r="17" spans="1:5" ht="56.25" customHeight="1">
      <c r="A17" s="174" t="s">
        <v>267</v>
      </c>
      <c r="B17" s="175" t="s">
        <v>404</v>
      </c>
      <c r="C17" s="176">
        <f>SUM(-доходы!D57)</f>
        <v>-162057.8</v>
      </c>
      <c r="D17" s="176">
        <f>SUM(-доходы!E57)</f>
        <v>-168640.7</v>
      </c>
      <c r="E17" s="176">
        <f>SUM(-доходы!F57)</f>
        <v>-176094.8</v>
      </c>
    </row>
    <row r="18" spans="1:5" ht="27" customHeight="1">
      <c r="A18" s="174" t="s">
        <v>268</v>
      </c>
      <c r="B18" s="175" t="s">
        <v>269</v>
      </c>
      <c r="C18" s="176">
        <f aca="true" t="shared" si="1" ref="C18:E20">SUM(C19)</f>
        <v>229022.09999999998</v>
      </c>
      <c r="D18" s="176">
        <f t="shared" si="1"/>
        <v>185984.69999999998</v>
      </c>
      <c r="E18" s="176">
        <f t="shared" si="1"/>
        <v>200089.8</v>
      </c>
    </row>
    <row r="19" spans="1:5" ht="27" customHeight="1">
      <c r="A19" s="174" t="s">
        <v>270</v>
      </c>
      <c r="B19" s="175" t="s">
        <v>271</v>
      </c>
      <c r="C19" s="176">
        <f t="shared" si="1"/>
        <v>229022.09999999998</v>
      </c>
      <c r="D19" s="176">
        <f t="shared" si="1"/>
        <v>185984.69999999998</v>
      </c>
      <c r="E19" s="176">
        <f t="shared" si="1"/>
        <v>200089.8</v>
      </c>
    </row>
    <row r="20" spans="1:5" ht="33" customHeight="1">
      <c r="A20" s="174" t="s">
        <v>272</v>
      </c>
      <c r="B20" s="175" t="s">
        <v>273</v>
      </c>
      <c r="C20" s="176">
        <f t="shared" si="1"/>
        <v>229022.09999999998</v>
      </c>
      <c r="D20" s="176">
        <f t="shared" si="1"/>
        <v>185984.69999999998</v>
      </c>
      <c r="E20" s="176">
        <f t="shared" si="1"/>
        <v>200089.8</v>
      </c>
    </row>
    <row r="21" spans="1:5" ht="52.5" customHeight="1">
      <c r="A21" s="174" t="s">
        <v>274</v>
      </c>
      <c r="B21" s="175" t="s">
        <v>405</v>
      </c>
      <c r="C21" s="176">
        <f>SUM(ведомственная!G188)</f>
        <v>229022.09999999998</v>
      </c>
      <c r="D21" s="176">
        <f>SUM(ведомственная!H188)</f>
        <v>185984.69999999998</v>
      </c>
      <c r="E21" s="176">
        <f>SUM(ведомственная!I188)</f>
        <v>200089.8</v>
      </c>
    </row>
    <row r="22" spans="1:5" ht="19.5" customHeight="1">
      <c r="A22" s="241" t="s">
        <v>275</v>
      </c>
      <c r="B22" s="241"/>
      <c r="C22" s="177">
        <f>SUM(C14+C18)</f>
        <v>66964.29999999999</v>
      </c>
      <c r="D22" s="177">
        <f>SUM(D14+D18)</f>
        <v>17343.99999999997</v>
      </c>
      <c r="E22" s="177">
        <f>SUM(E14+E18)</f>
        <v>23995</v>
      </c>
    </row>
    <row r="23" spans="2:5" ht="14.25" customHeight="1">
      <c r="B23" s="53"/>
      <c r="C23" s="53"/>
      <c r="D23" s="53"/>
      <c r="E23" s="53"/>
    </row>
    <row r="24" spans="2:5" ht="19.5" customHeight="1">
      <c r="B24" s="53"/>
      <c r="C24" s="53"/>
      <c r="D24" s="53"/>
      <c r="E24" s="53"/>
    </row>
    <row r="25" spans="2:5" ht="14.25" customHeight="1">
      <c r="B25" s="53"/>
      <c r="C25" s="53"/>
      <c r="D25" s="53"/>
      <c r="E25" s="53"/>
    </row>
    <row r="26" spans="2:5" ht="14.25" customHeight="1">
      <c r="B26" s="53"/>
      <c r="C26" s="53"/>
      <c r="D26" s="53"/>
      <c r="E26" s="53"/>
    </row>
    <row r="27" spans="2:5" ht="15.75" customHeight="1">
      <c r="B27" s="53"/>
      <c r="C27" s="53"/>
      <c r="D27" s="53"/>
      <c r="E27" s="53"/>
    </row>
  </sheetData>
  <sheetProtection/>
  <mergeCells count="12">
    <mergeCell ref="A1:E1"/>
    <mergeCell ref="C9:E9"/>
    <mergeCell ref="C10:C11"/>
    <mergeCell ref="D10:E10"/>
    <mergeCell ref="A8:E8"/>
    <mergeCell ref="A22:B22"/>
    <mergeCell ref="A5:E5"/>
    <mergeCell ref="A3:E3"/>
    <mergeCell ref="A7:E7"/>
    <mergeCell ref="A9:A11"/>
    <mergeCell ref="B9:B11"/>
    <mergeCell ref="A6:C6"/>
  </mergeCells>
  <printOptions/>
  <pageMargins left="0.11811023622047245" right="0.11811023622047245" top="0.15748031496062992" bottom="0.15748031496062992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Oksana</cp:lastModifiedBy>
  <cp:lastPrinted>2023-06-13T07:59:54Z</cp:lastPrinted>
  <dcterms:created xsi:type="dcterms:W3CDTF">1996-10-08T23:32:33Z</dcterms:created>
  <dcterms:modified xsi:type="dcterms:W3CDTF">2023-06-13T08:01:10Z</dcterms:modified>
  <cp:category/>
  <cp:version/>
  <cp:contentType/>
  <cp:contentStatus/>
</cp:coreProperties>
</file>