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/>
</workbook>
</file>

<file path=xl/sharedStrings.xml><?xml version="1.0" encoding="utf-8"?>
<sst xmlns="http://schemas.openxmlformats.org/spreadsheetml/2006/main" count="1695" uniqueCount="923">
  <si>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</si>
  <si>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</si>
  <si>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</si>
  <si>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</si>
  <si>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</si>
  <si>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</si>
  <si>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</si>
  <si>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</si>
  <si>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</si>
  <si>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</si>
  <si>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</si>
  <si>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</si>
  <si>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</si>
  <si>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</si>
  <si>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</si>
  <si>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</si>
  <si>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</si>
  <si>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</si>
  <si>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</si>
  <si>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</si>
  <si>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</si>
  <si>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</si>
  <si>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</si>
  <si>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</si>
  <si>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</si>
  <si>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</si>
  <si>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</si>
  <si>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</si>
  <si>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</si>
  <si>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</si>
  <si>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</si>
  <si>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</si>
  <si>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</si>
  <si>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</si>
  <si>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</si>
  <si>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</si>
  <si>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</si>
  <si>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</si>
  <si>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</si>
  <si>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</si>
  <si>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</si>
  <si>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</si>
  <si>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</si>
  <si>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</si>
  <si>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</si>
  <si>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</si>
  <si>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</si>
  <si>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</si>
  <si>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</si>
  <si>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</si>
  <si>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</si>
  <si>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</si>
  <si>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</si>
  <si>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</si>
  <si>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</si>
  <si>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</si>
  <si>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</si>
  <si>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</si>
  <si>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</si>
  <si>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</si>
  <si>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</si>
  <si>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</si>
  <si>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</si>
  <si>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</si>
  <si>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</si>
  <si>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</si>
  <si>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</si>
  <si>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</si>
  <si>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</si>
  <si>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</si>
  <si>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</si>
  <si>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</si>
  <si>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</si>
  <si>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</si>
  <si>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</si>
  <si>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</si>
  <si>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</si>
  <si>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</si>
  <si>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</si>
  <si>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</si>
  <si>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</si>
  <si>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</si>
  <si>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</si>
  <si>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</si>
  <si>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</si>
  <si>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</si>
  <si>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</si>
  <si>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</si>
  <si>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</si>
  <si>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</si>
  <si>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</si>
  <si>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</si>
  <si>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</si>
  <si>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</si>
  <si>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221</t>
  </si>
  <si>
    <t xml:space="preserve">    в том числе :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</si>
  <si>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</si>
  <si>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</si>
  <si>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</si>
  <si>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</si>
  <si>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</si>
  <si>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</si>
  <si>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</si>
  <si>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</si>
  <si>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</si>
  <si>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</si>
  <si>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</si>
  <si>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</si>
  <si>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</si>
  <si>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</si>
  <si>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</si>
  <si>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</si>
  <si>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</si>
  <si>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</si>
  <si>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</si>
  <si>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</si>
  <si>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</si>
  <si>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</si>
  <si>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</si>
  <si>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</si>
  <si>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</si>
  <si>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</si>
  <si>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</si>
  <si>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</si>
  <si>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Заместитель Главы МА</t>
  </si>
  <si>
    <t>Специалист 2 категории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</si>
  <si>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</si>
  <si>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</si>
  <si>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</si>
  <si>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</si>
  <si>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</si>
  <si>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</si>
  <si>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</si>
  <si>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</si>
  <si>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 xml:space="preserve">000  1 05 01011 01 1000 110 </t>
  </si>
  <si>
    <t>000 1 05 01011 01 3000 110</t>
  </si>
  <si>
    <t xml:space="preserve">000  1 05 01012 01 1000 110 </t>
  </si>
  <si>
    <t xml:space="preserve">000  1 05 01012 01 3000 110 </t>
  </si>
  <si>
    <t>000  1 05 01021 01 1000 110</t>
  </si>
  <si>
    <t>000  1 05 01021 01 3000 110</t>
  </si>
  <si>
    <t>000  1 05 01022 01 1000 110</t>
  </si>
  <si>
    <t>000  1 05 01022 01 3000 110</t>
  </si>
  <si>
    <t>000 1 05 01050 01 1000 110</t>
  </si>
  <si>
    <t>000 1 05 02010 02 1000 110</t>
  </si>
  <si>
    <t>000 1 05 02010 02 3000 110</t>
  </si>
  <si>
    <t>000 1 05 02010 02 4000 110</t>
  </si>
  <si>
    <t>000 1 05 02020 02 1000 110</t>
  </si>
  <si>
    <t>000 1 05 02020 02 3000 110</t>
  </si>
  <si>
    <t>000  1 06 01010 03 1000 110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</si>
  <si>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</si>
  <si>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</si>
  <si>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</si>
  <si>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</si>
  <si>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</si>
  <si>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</si>
  <si>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</si>
  <si>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</si>
  <si>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</si>
  <si>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</si>
  <si>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</si>
  <si>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</si>
  <si>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</si>
  <si>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</si>
  <si>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</si>
  <si>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</si>
  <si>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</si>
  <si>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</si>
  <si>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</si>
  <si>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</si>
  <si>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</si>
  <si>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</si>
  <si>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</si>
  <si>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</si>
  <si>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</si>
  <si>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</si>
  <si>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</si>
  <si>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</si>
  <si>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</si>
  <si>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</si>
  <si>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</si>
  <si>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</si>
  <si>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</si>
  <si>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</si>
  <si>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</si>
  <si>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</si>
  <si>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</si>
  <si>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</si>
  <si>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</si>
  <si>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</si>
  <si>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</si>
  <si>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</si>
  <si>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</si>
  <si>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</si>
  <si>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</si>
  <si>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</si>
  <si>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</si>
  <si>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</si>
  <si>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</si>
  <si>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</si>
  <si>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</si>
  <si>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</si>
  <si>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</si>
  <si>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</si>
  <si>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</si>
  <si>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</si>
  <si>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</si>
  <si>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</si>
  <si>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</si>
  <si>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</si>
  <si>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</si>
  <si>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</si>
  <si>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</si>
  <si>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</si>
  <si>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</si>
  <si>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</si>
  <si>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</si>
  <si>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</si>
  <si>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</si>
  <si>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</si>
  <si>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</si>
  <si>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</si>
  <si>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</si>
  <si>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</si>
  <si>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</si>
  <si>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</si>
  <si>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</si>
  <si>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</si>
  <si>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</si>
  <si>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</si>
  <si>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</si>
  <si>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</si>
  <si>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</si>
  <si>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</si>
  <si>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</si>
  <si>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</si>
  <si>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</si>
  <si>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</si>
  <si>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</si>
  <si>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</si>
  <si>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</si>
  <si>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</si>
  <si>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</si>
  <si>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</si>
  <si>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</si>
  <si>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</si>
  <si>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</si>
  <si>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</si>
  <si>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</si>
  <si>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</si>
  <si>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</si>
  <si>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</si>
  <si>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</si>
  <si>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</si>
  <si>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</si>
  <si>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</si>
  <si>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</si>
  <si>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</si>
  <si>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</si>
  <si>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</si>
  <si>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</si>
  <si>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</si>
  <si>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</si>
  <si>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</si>
  <si>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</si>
  <si>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</si>
  <si>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</si>
  <si>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</si>
  <si>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</si>
  <si>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</si>
  <si>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</si>
  <si>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</si>
  <si>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</si>
  <si>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</si>
  <si>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</si>
  <si>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</si>
  <si>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</si>
  <si>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</si>
  <si>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Договор № 8987918-6 от 14.09.2009г.</t>
  </si>
  <si>
    <t>в том числе:</t>
  </si>
  <si>
    <t>223</t>
  </si>
  <si>
    <t>Приложение 1</t>
  </si>
  <si>
    <t>Приложение 2</t>
  </si>
  <si>
    <t>Главный бухгалтер - начальник финансового отдела</t>
  </si>
  <si>
    <t>1004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</si>
  <si>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</si>
  <si>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</si>
  <si>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</si>
  <si>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</si>
  <si>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</si>
  <si>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</si>
  <si>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</si>
  <si>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</si>
  <si>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</si>
  <si>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</si>
  <si>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</si>
  <si>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</si>
  <si>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</si>
  <si>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</si>
  <si>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</si>
  <si>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</si>
  <si>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</si>
  <si>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</si>
  <si>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</si>
  <si>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</si>
  <si>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</si>
  <si>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</si>
  <si>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</si>
  <si>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</si>
  <si>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</si>
  <si>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</si>
  <si>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</si>
  <si>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</si>
  <si>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</si>
  <si>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</si>
  <si>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</si>
  <si>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</si>
  <si>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</si>
  <si>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</si>
  <si>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</si>
  <si>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</si>
  <si>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Начисления на выплаты по оплате труда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</si>
  <si>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</si>
  <si>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</si>
  <si>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</si>
  <si>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</si>
  <si>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</si>
  <si>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</si>
  <si>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</si>
  <si>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</si>
  <si>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</si>
  <si>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</si>
  <si>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</si>
  <si>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</si>
  <si>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</si>
  <si>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</si>
  <si>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</si>
  <si>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</si>
  <si>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</si>
  <si>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</si>
  <si>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</si>
  <si>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</si>
  <si>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</si>
  <si>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</si>
  <si>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</si>
  <si>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</si>
  <si>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</si>
  <si>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</si>
  <si>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</si>
  <si>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</si>
  <si>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</si>
  <si>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</si>
  <si>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</si>
  <si>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</si>
  <si>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</si>
  <si>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</si>
  <si>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</si>
  <si>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</si>
  <si>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</si>
  <si>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</si>
  <si>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</si>
  <si>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0103</t>
  </si>
  <si>
    <t xml:space="preserve">   в том числе:</t>
  </si>
  <si>
    <t>244</t>
  </si>
  <si>
    <t>0503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</si>
  <si>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</si>
  <si>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</si>
  <si>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</si>
  <si>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</si>
  <si>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</si>
  <si>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</si>
  <si>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</si>
  <si>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</si>
  <si>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</si>
  <si>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</si>
  <si>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</si>
  <si>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</si>
  <si>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</si>
  <si>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</si>
  <si>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</si>
  <si>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 xml:space="preserve">939 0503 6000200 </t>
  </si>
  <si>
    <t xml:space="preserve">939 0503 6000300 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</si>
  <si>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</si>
  <si>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</si>
  <si>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</si>
  <si>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</si>
  <si>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</si>
  <si>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</si>
  <si>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</si>
  <si>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</si>
  <si>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</si>
  <si>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</si>
  <si>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</si>
  <si>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</si>
  <si>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</si>
  <si>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</si>
  <si>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</si>
  <si>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</si>
  <si>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</si>
  <si>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</si>
  <si>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</si>
  <si>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</si>
  <si>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</si>
  <si>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</si>
  <si>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</si>
  <si>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</si>
  <si>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</si>
  <si>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</si>
  <si>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</si>
  <si>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</si>
  <si>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</si>
  <si>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</si>
  <si>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</si>
  <si>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</si>
  <si>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</si>
  <si>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</si>
  <si>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</si>
  <si>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</si>
  <si>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</si>
  <si>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</si>
  <si>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</si>
  <si>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002 05 00</t>
  </si>
  <si>
    <t>002 06 00</t>
  </si>
  <si>
    <t>002 01 00</t>
  </si>
  <si>
    <t>002 04 00</t>
  </si>
  <si>
    <t>240</t>
  </si>
  <si>
    <t>487 01 00</t>
  </si>
  <si>
    <t>457 01 00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</si>
  <si>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</si>
  <si>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</si>
  <si>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</si>
  <si>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</si>
  <si>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</si>
  <si>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</si>
  <si>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</si>
  <si>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</si>
  <si>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</si>
  <si>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</si>
  <si>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</si>
  <si>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</si>
  <si>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</si>
  <si>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</si>
  <si>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</si>
  <si>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</si>
  <si>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</si>
  <si>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</si>
  <si>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</si>
  <si>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945 0102 0020100</t>
  </si>
  <si>
    <t>945 0102 0020100 120</t>
  </si>
  <si>
    <t>945 0102 0020100 120 212</t>
  </si>
  <si>
    <t>945 0102 0020100 240</t>
  </si>
  <si>
    <t>945 0102 0020100 240 222</t>
  </si>
  <si>
    <t xml:space="preserve">945 0103 0020300 </t>
  </si>
  <si>
    <t xml:space="preserve">945 0103 0020400 </t>
  </si>
  <si>
    <t>945 0103 0020400 120</t>
  </si>
  <si>
    <t>945 0103 0020400 240</t>
  </si>
  <si>
    <t>945 0103 0020400 850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</si>
  <si>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</si>
  <si>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</si>
  <si>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</si>
  <si>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</si>
  <si>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</si>
  <si>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</si>
  <si>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</si>
  <si>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</si>
  <si>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</si>
  <si>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 xml:space="preserve">939 0104 0020500 </t>
  </si>
  <si>
    <t>939 0104 0020500 120</t>
  </si>
  <si>
    <t>939 0104 0020500 240</t>
  </si>
  <si>
    <t xml:space="preserve">939 0104 0020600 </t>
  </si>
  <si>
    <t>939 0104 0020600 120</t>
  </si>
  <si>
    <t>939 0104 0020600 240</t>
  </si>
  <si>
    <t>939 0104 0020600 850</t>
  </si>
  <si>
    <t>939 0111</t>
  </si>
  <si>
    <t>Резервные фонды</t>
  </si>
  <si>
    <t>939 0111 0700100</t>
  </si>
  <si>
    <t>939 0111 0700100 870</t>
  </si>
  <si>
    <t>939 0113 0700100 870 290</t>
  </si>
  <si>
    <t>Резервные средства</t>
  </si>
  <si>
    <t>939 0113 0900100</t>
  </si>
  <si>
    <t>939 0113 0900100 240</t>
  </si>
  <si>
    <t xml:space="preserve">939 0113 0920500 </t>
  </si>
  <si>
    <t xml:space="preserve">939 0113 0920500 850 </t>
  </si>
  <si>
    <t>939 0113 3300100</t>
  </si>
  <si>
    <t>939 0113 3300100 240</t>
  </si>
  <si>
    <t>939 0113 7950200</t>
  </si>
  <si>
    <t>939 0113 7950200 240</t>
  </si>
  <si>
    <t>939 0113 7950400</t>
  </si>
  <si>
    <t>939 0113 7950400 240</t>
  </si>
  <si>
    <t>939 0113 7950500</t>
  </si>
  <si>
    <t>939 0113 7950500 240</t>
  </si>
  <si>
    <t xml:space="preserve">939 0309 2190100 </t>
  </si>
  <si>
    <t>939 0309 2190100 240</t>
  </si>
  <si>
    <t>939 0309 2190300</t>
  </si>
  <si>
    <t>939 0309 2190300 240</t>
  </si>
  <si>
    <t xml:space="preserve">939 0401 5100200 </t>
  </si>
  <si>
    <t>939 0401 5100200 240</t>
  </si>
  <si>
    <t>939 0401 5100200 240 220</t>
  </si>
  <si>
    <t>939 0503 6000100 240</t>
  </si>
  <si>
    <t>939 0503 6000200 240</t>
  </si>
  <si>
    <t>939 0503 6000300 240</t>
  </si>
  <si>
    <t>939 0503 6000400 240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</si>
  <si>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</si>
  <si>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</si>
  <si>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</si>
  <si>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 xml:space="preserve">939 0801 4400100 </t>
  </si>
  <si>
    <t>939 0801 4400100 240</t>
  </si>
  <si>
    <t xml:space="preserve">939 0801 4400200 </t>
  </si>
  <si>
    <t>939 0801 4400200 240</t>
  </si>
  <si>
    <t>939 1003 5050100</t>
  </si>
  <si>
    <t>939 1003 5050100 310</t>
  </si>
  <si>
    <t>939 1004 0028002 240</t>
  </si>
  <si>
    <t>939 1102 4870100</t>
  </si>
  <si>
    <t>939 1102 4870100 240</t>
  </si>
  <si>
    <t xml:space="preserve">939 1202 4570100 </t>
  </si>
  <si>
    <t>939 1202 4570100 240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</si>
  <si>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</si>
  <si>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</si>
  <si>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</si>
  <si>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</si>
  <si>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</si>
  <si>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</si>
  <si>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</si>
  <si>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</si>
  <si>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</si>
  <si>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 xml:space="preserve">Утверждено  по бюджету </t>
  </si>
  <si>
    <t>002 03 00</t>
  </si>
  <si>
    <t>120</t>
  </si>
  <si>
    <t>090 01 00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</si>
  <si>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</si>
  <si>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</si>
  <si>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</si>
  <si>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</si>
  <si>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</si>
  <si>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</si>
  <si>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</si>
  <si>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</si>
  <si>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</si>
  <si>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</si>
  <si>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</si>
  <si>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</si>
  <si>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</si>
  <si>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</si>
  <si>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</si>
  <si>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</si>
  <si>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</si>
  <si>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>310</t>
  </si>
  <si>
    <t>219 01 00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</si>
  <si>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</si>
  <si>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</si>
  <si>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</si>
  <si>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</si>
  <si>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</si>
  <si>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</si>
  <si>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</si>
  <si>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</si>
  <si>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000 1 05 01050 01 3000 110</t>
  </si>
  <si>
    <t>000 1 05 04030 02 1000 110</t>
  </si>
  <si>
    <t>981 0107 0200100 120</t>
  </si>
  <si>
    <t>981 0107 0200100 120 290</t>
  </si>
  <si>
    <t>981 0107 0200100 240 290</t>
  </si>
  <si>
    <t>945 0103 0020300 120</t>
  </si>
  <si>
    <t>Иные выплаты населению</t>
  </si>
  <si>
    <t>ОАО "Ростелеком" Договор № М05490 от 10.01.06.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</si>
  <si>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</si>
  <si>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</si>
  <si>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</si>
  <si>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</si>
  <si>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</si>
  <si>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</si>
  <si>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</si>
  <si>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</si>
  <si>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</si>
  <si>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</si>
  <si>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</si>
  <si>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945 0102 0020100 121 211</t>
  </si>
  <si>
    <t>945 0102 0020100 121 213</t>
  </si>
  <si>
    <t>945 0102 0020100 121 210</t>
  </si>
  <si>
    <t>945 0102 0020100 244 220</t>
  </si>
  <si>
    <t>945 0102 0020100 244 221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</si>
  <si>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</si>
  <si>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945 0103 0020300 123 220</t>
  </si>
  <si>
    <t>945 0103 0020300 123 226</t>
  </si>
  <si>
    <t>Содержание и обеспечение деятельности представительного органа муниципального образования</t>
  </si>
  <si>
    <t>945 0103 0020400 121 210</t>
  </si>
  <si>
    <t>945 0103 0020400 121 211</t>
  </si>
  <si>
    <t>945 0103 0020400 121 213</t>
  </si>
  <si>
    <t>945 0103 0020400 244 220</t>
  </si>
  <si>
    <t>945 0103 0020400 244 221</t>
  </si>
  <si>
    <t>945 0103 0020400 244 222</t>
  </si>
  <si>
    <t>945 0103 0020400 244 223</t>
  </si>
  <si>
    <t>945 0103 0020400 244 225</t>
  </si>
  <si>
    <t>945 0103 0020400 244 226</t>
  </si>
  <si>
    <t>945 0103 0020400 244 340</t>
  </si>
  <si>
    <t>945 0103 0020400 244 300</t>
  </si>
  <si>
    <t>945 0103 0020400 244 310</t>
  </si>
  <si>
    <t>945 0103 0020400 851 290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</si>
  <si>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</si>
  <si>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939 0104 0020500 121 210</t>
  </si>
  <si>
    <t>939 0104 0020500 121 211</t>
  </si>
  <si>
    <t>939 0104 0020500 121 213</t>
  </si>
  <si>
    <t>939 0104 0020500 244 220</t>
  </si>
  <si>
    <t>939 0104 0020500 244 221</t>
  </si>
  <si>
    <t>939 0104 0020500 244 226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</si>
  <si>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</si>
  <si>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939 0104 0020600 121 210</t>
  </si>
  <si>
    <t>939 0104 0020600 121 211</t>
  </si>
  <si>
    <t>939 0104 0020600 121 213</t>
  </si>
  <si>
    <t>939 0104 0020600 244 220</t>
  </si>
  <si>
    <t>939 0104 0020600 244 221</t>
  </si>
  <si>
    <t>939 0104 0020600 244 222</t>
  </si>
  <si>
    <t>939 0104 0020600 244 223</t>
  </si>
  <si>
    <t>939 0104 0020600 244 225</t>
  </si>
  <si>
    <t>939 0104 0020600 244 226</t>
  </si>
  <si>
    <t>939 0104 0020600 244 300</t>
  </si>
  <si>
    <t>939 0104 0020600 244 310</t>
  </si>
  <si>
    <t>939 0104 0020600 244 340</t>
  </si>
  <si>
    <t>939 0104 0020600 851 290</t>
  </si>
  <si>
    <t>939 0104 0028010</t>
  </si>
  <si>
    <t>939 0104 0028010 240</t>
  </si>
  <si>
    <t>939 0104 0028010 244 220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</si>
  <si>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</si>
  <si>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Формирование резервного фонда местной администрации муниципального образования</t>
  </si>
  <si>
    <t>939 0113 0900100 244 220</t>
  </si>
  <si>
    <t>939 0113 0900100 244 226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</si>
  <si>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</si>
  <si>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939 0113 0920500 853 290</t>
  </si>
  <si>
    <t>939 0113 3300100 244 220</t>
  </si>
  <si>
    <t>939 0113 3300100 244 226</t>
  </si>
  <si>
    <t>939 0113 3300100 244 300</t>
  </si>
  <si>
    <t>939 0113 3300100 244 340</t>
  </si>
  <si>
    <t>939 0113 4310100</t>
  </si>
  <si>
    <t>939 0113 4310100 240</t>
  </si>
  <si>
    <t>939 0113 4310100 244 220</t>
  </si>
  <si>
    <t>939 0113 4310100 244 226</t>
  </si>
  <si>
    <t>Проведение работ по военно-патриотическому воспитанию граждан</t>
  </si>
  <si>
    <t>939 0113 7950100</t>
  </si>
  <si>
    <t>939 0113 7950100 240</t>
  </si>
  <si>
    <t>939 0113 7950100 244 220</t>
  </si>
  <si>
    <t>939 0113 7950100 244 226</t>
  </si>
  <si>
    <t>939 0113 7950100 244 290</t>
  </si>
  <si>
    <t>Участие в реализации мер по профилактике дорожно-транспортного травматизма на территории муниципального образования</t>
  </si>
  <si>
    <t>939 0113 7950200 244 220</t>
  </si>
  <si>
    <t>939 0113 7950200 244 226</t>
  </si>
  <si>
    <t>939 0113 7950200 244 290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</si>
  <si>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</si>
  <si>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939 0113 7950400 244 220</t>
  </si>
  <si>
    <t>939 0113 7950400 244 226</t>
  </si>
  <si>
    <t>939 0113 7950400 244 290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</si>
  <si>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</si>
  <si>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939 0113 7950500 244 220</t>
  </si>
  <si>
    <t>939 0113 7950500 244 226</t>
  </si>
  <si>
    <t>939 0113 7950500 244 290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</si>
  <si>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</si>
  <si>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939 0309 2190100 244 300</t>
  </si>
  <si>
    <t>939 0309 2190100 244 310</t>
  </si>
  <si>
    <t>939 0309 2190100 244 340</t>
  </si>
  <si>
    <t>939 0309 2190100 244 290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</si>
  <si>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</si>
  <si>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939 0309 2190300 244 220</t>
  </si>
  <si>
    <t>939 0309 2190300 244 226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</si>
  <si>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</si>
  <si>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939 0401 5100200 244 226</t>
  </si>
  <si>
    <t>939 0503 6000100 244 220</t>
  </si>
  <si>
    <t>939 0503 6000100 244 226</t>
  </si>
  <si>
    <t>939 0503 6000100 244 300</t>
  </si>
  <si>
    <t>939 0503 6000100 244 310</t>
  </si>
  <si>
    <t>939 0503 6000100 244 340</t>
  </si>
  <si>
    <t>Благоустройство придомовых территорий и дворовых территорий погашение кредиторской задолженности</t>
  </si>
  <si>
    <t>939 0503 6000200 244 220</t>
  </si>
  <si>
    <t>939 0503 6000200 244 226</t>
  </si>
  <si>
    <t>939 0503 6000200 244 300</t>
  </si>
  <si>
    <t>939 0503 6000200 244 310</t>
  </si>
  <si>
    <t>Благоустройство территории муниципального образования, связанное с обеспечением санитарного благополучия населения погашение кредиторской задолженности</t>
  </si>
  <si>
    <t>939 0503 6000300 244 220</t>
  </si>
  <si>
    <t>939 0503 6000300 244 226</t>
  </si>
  <si>
    <t>939 0503 6000300 244 300</t>
  </si>
  <si>
    <t>939 0503 6000300 244 340</t>
  </si>
  <si>
    <t>Озеленение территорий муниципального образования погашение кредиторской задолженности</t>
  </si>
  <si>
    <t>Прочие мероприятия в области благоустройства территории муниципального образования</t>
  </si>
  <si>
    <t>939 0503 6000400 244 220</t>
  </si>
  <si>
    <t>939 0503 6000400 244 226</t>
  </si>
  <si>
    <t>939 0503 6000400 244 300</t>
  </si>
  <si>
    <t>939 0503 6000400 244 310</t>
  </si>
  <si>
    <t>939 0503 6000400 244 340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</si>
  <si>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</si>
  <si>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939 0705 4280100 244 220</t>
  </si>
  <si>
    <t>939 0705 4280100 244 226</t>
  </si>
  <si>
    <t>939 0801 4400100 244 220</t>
  </si>
  <si>
    <t>939 0801 4400100 244 226</t>
  </si>
  <si>
    <t>939 0801 4400100 244 290</t>
  </si>
  <si>
    <t>939 0801 4400200 244 220</t>
  </si>
  <si>
    <t>939 0801 4400200 244 226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</si>
  <si>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</si>
  <si>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</si>
  <si>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939 1003 5050100 312 260</t>
  </si>
  <si>
    <t>939 1003 5050100 312 263</t>
  </si>
  <si>
    <t>939 1004 0028031</t>
  </si>
  <si>
    <t xml:space="preserve">939 1004 0028031 120 </t>
  </si>
  <si>
    <t>939 1004 0028031 121 210</t>
  </si>
  <si>
    <t>939 1004 0028031 121 211</t>
  </si>
  <si>
    <t>939 1004 0028031 121 213</t>
  </si>
  <si>
    <t>939 1004 0028031 244 220</t>
  </si>
  <si>
    <t>939 1004 0028031 244 221</t>
  </si>
  <si>
    <t>939 1004 0028031 244 222</t>
  </si>
  <si>
    <t>939 1004 0028031 244 225</t>
  </si>
  <si>
    <t>939 1004 0028031 244 300</t>
  </si>
  <si>
    <t>939 0104 0028031 244 310</t>
  </si>
  <si>
    <t>939 1004 0028031 244 340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</si>
  <si>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</si>
  <si>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939 1004 5118032</t>
  </si>
  <si>
    <t xml:space="preserve">939 1004 5118032 310 </t>
  </si>
  <si>
    <t>939 1004 5118032 313 262</t>
  </si>
  <si>
    <t>939 1004 5118032 313 260</t>
  </si>
  <si>
    <t>939 1004 5118033</t>
  </si>
  <si>
    <t xml:space="preserve">939 1004 5118033 320 </t>
  </si>
  <si>
    <t>939 1004 5118033 323 220</t>
  </si>
  <si>
    <t>939 1004 5118033 323 226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</si>
  <si>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</si>
  <si>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</si>
  <si>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939 1102 4870100 244 220</t>
  </si>
  <si>
    <t>939 1102 4870100 244 226</t>
  </si>
  <si>
    <t>939 1102 4870100 244 290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</si>
  <si>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</si>
  <si>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939 1202 4570100 244 220</t>
  </si>
  <si>
    <t>939 1202 4570100 244 226</t>
  </si>
  <si>
    <t>939 1004 0028031 244 226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</si>
  <si>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</si>
  <si>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</si>
  <si>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</si>
  <si>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 xml:space="preserve">000  1 05 01012 01 4000 110 </t>
  </si>
  <si>
    <t>000  1 06 01010 03 4000 110</t>
  </si>
  <si>
    <t>000 1 16 90030 03 0200 140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</si>
  <si>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</si>
  <si>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000 1 05 01011 01 2100 110</t>
  </si>
  <si>
    <t>Налог, взимаемый с налогоплатильщиков, выбравших в качестве объекта налогообложения доходы (пени по соответствующему платежу)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</si>
  <si>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</si>
  <si>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</si>
  <si>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 xml:space="preserve">000  1 05 01012 01 2100 110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</si>
  <si>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года)(пени по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</si>
  <si>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</si>
  <si>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года)(прочие поступления)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</si>
  <si>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</si>
  <si>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000  1 05 01021 01 2100 110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</si>
  <si>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</si>
  <si>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</si>
  <si>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</si>
  <si>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000 1 05 01050 01 2100 110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</si>
  <si>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</si>
  <si>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</si>
  <si>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000 1 05 02010 02 2100 110</t>
  </si>
  <si>
    <t>000 1 05 02020 02 2100 110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</si>
  <si>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</si>
  <si>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</si>
  <si>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</si>
  <si>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</si>
  <si>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</si>
  <si>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</si>
  <si>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</si>
  <si>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000  1 06 01010 03 2100 110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</si>
  <si>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</si>
  <si>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</si>
  <si>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</si>
  <si>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</si>
  <si>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</si>
  <si>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002 80 10</t>
  </si>
  <si>
    <t>002 80 31</t>
  </si>
  <si>
    <t>511 80 32</t>
  </si>
  <si>
    <t>511 80 33</t>
  </si>
  <si>
    <t>27.2.</t>
  </si>
  <si>
    <t>29.</t>
  </si>
  <si>
    <t>29.1.</t>
  </si>
  <si>
    <t>30.</t>
  </si>
  <si>
    <t>30.1.</t>
  </si>
  <si>
    <t>31.</t>
  </si>
  <si>
    <t>31.1.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</si>
  <si>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</si>
  <si>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</si>
  <si>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</si>
  <si>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</si>
  <si>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</si>
  <si>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</si>
  <si>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</si>
  <si>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939 0503 6000300 850</t>
  </si>
  <si>
    <t>939 0503 6000300 852 290</t>
  </si>
  <si>
    <t>939 0104 0028010 244 226</t>
  </si>
  <si>
    <t>Содержание и обеспечение деятельности местной администрации по решению вопросов  местного значения</t>
  </si>
  <si>
    <t>ООО "Перспектива" Договор № 672088 от 01.05.15г.</t>
  </si>
  <si>
    <t>Организация и осуществление деятельности по опеке и попечительству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</si>
  <si>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</si>
  <si>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000  1 05 01022 01 2100 110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</si>
  <si>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года)(пени по соответствующему платежу)</t>
  </si>
  <si>
    <t>000 1 05 04030 02 2100 110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</si>
  <si>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</si>
  <si>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000 1 05 02010 02 2000 110</t>
  </si>
  <si>
    <t>Единый налог на вмененный доход для отдельных видов деятельности (проценты по соответствующему платежу)</t>
  </si>
  <si>
    <t>320</t>
  </si>
  <si>
    <t>на  01  января 2016  года.</t>
  </si>
  <si>
    <t>1)   Предоплата услуг связи мобильного телефона за 1квартал 2016г.</t>
  </si>
  <si>
    <t>страховые взносы за декабрь 2015г.</t>
  </si>
  <si>
    <t>1) Переплата в ФСС</t>
  </si>
  <si>
    <t>2) Начисленные страховые взносы за декабрь 2015г.</t>
  </si>
  <si>
    <t>1) Приобретение мебели (стол), (предоплата 100%, согласно договора)</t>
  </si>
  <si>
    <t>ООО "Дэфо-Спб" Сч.ДВИОТ-1953 от 21.12.15г.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</si>
  <si>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</si>
  <si>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Код раздела/подраздела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</si>
  <si>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</si>
  <si>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ОАО "Мегафон" Договор № 9858003-191 от 11.11.2014г.</t>
  </si>
  <si>
    <t>1)   Предоплата услуг связи мобильного телефона за январь 2016г.</t>
  </si>
  <si>
    <t>2)   Предоплата услуг связи мобильного телефона за январь 2016г.</t>
  </si>
  <si>
    <t>1)    Абонентские услуги телефонной связи (предоплата услуг связи за январь 2016г.)</t>
  </si>
  <si>
    <t>2) Предоплата услуг связи (доступ в интернет за январь 2016г.)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</si>
  <si>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</si>
  <si>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>2)    Коммунальные услуги (отопление, электроэнергия, водопотребление) за декабрь 2015г.(оплата в соответствии с договором, по предварительно выставленному счету, задолженность будет учтена за услуги января 2016г.)</t>
  </si>
  <si>
    <t>СПб. ГКУ "Жилищное агентство Красносельского р-на СПб" Дог.№1/15от 16.06.15 (Счет от 18.12.2015г.)</t>
  </si>
  <si>
    <t>1)   Предоплата услуг связи мобильного телефона за январь 2015г.</t>
  </si>
  <si>
    <t>ВСЕГО</t>
  </si>
  <si>
    <t>1) Начисленные страховые взносы в ФСС</t>
  </si>
  <si>
    <t>муниципального округа СОСНОВАЯ ПОЛЯНА за 2015 год.</t>
  </si>
  <si>
    <t>муниципального округа СОСНОВАЯ ПОЛЯНА за 2015 год</t>
  </si>
  <si>
    <t>000  1 00 00000 00 0000 000</t>
  </si>
  <si>
    <t>939 0104 0020600 830</t>
  </si>
  <si>
    <t>939 0104 0020600 831 290</t>
  </si>
  <si>
    <t>Исполнение судебных актов</t>
  </si>
  <si>
    <t>240,6</t>
  </si>
  <si>
    <t>1101,3</t>
  </si>
  <si>
    <t>2309,1</t>
  </si>
  <si>
    <t>684,2</t>
  </si>
  <si>
    <t>10,1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</si>
  <si>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2015 год</t>
  </si>
  <si>
    <t>Фактические расходы на оплату труда муниципальных служащих составили - 10124,7 тыс.руб.</t>
  </si>
  <si>
    <t>Муниципальный округ СОСНОВАЯ ПОЛЯНА за 2015 год.</t>
  </si>
  <si>
    <t>000 1 17 05030 03 0000 180</t>
  </si>
  <si>
    <t>830</t>
  </si>
  <si>
    <t>2.4.</t>
  </si>
  <si>
    <t>муниципального округа СОСНОВАЯ ПОЛЯНА за2015 года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</si>
  <si>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</si>
  <si>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</si>
  <si>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</si>
  <si>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</si>
  <si>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</si>
  <si>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</si>
  <si>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182 1 05 01011 01 3000 110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</si>
  <si>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</si>
  <si>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</si>
  <si>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</si>
  <si>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</si>
  <si>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182  1 05 01021 01 1000 110</t>
  </si>
  <si>
    <t>182  1 05 01021 01 3000 110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</si>
  <si>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</si>
  <si>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</si>
  <si>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</si>
  <si>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</si>
  <si>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</si>
  <si>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182 1 05 01050 01 3000 110</t>
  </si>
  <si>
    <t>182 1 05 02000 02 0000 110</t>
  </si>
  <si>
    <t>182 1 05 02010 02 1000 110</t>
  </si>
  <si>
    <t>182 1 05 02010 02 3000 110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</si>
  <si>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</si>
  <si>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</si>
  <si>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</si>
  <si>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</si>
  <si>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182 1 05 04000 02 0000 110</t>
  </si>
  <si>
    <t>182 1 05 04030 02 1000 110</t>
  </si>
  <si>
    <t>182 1 06 00000 00 0000 000</t>
  </si>
  <si>
    <t>182 1 06 01000 00 0000 110</t>
  </si>
  <si>
    <t>182  1 06 01010 03 1000 110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</si>
  <si>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</si>
  <si>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</si>
  <si>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</si>
  <si>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</si>
  <si>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</si>
  <si>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</si>
  <si>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</si>
  <si>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</si>
  <si>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</si>
  <si>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</si>
  <si>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</si>
  <si>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807 1 00 00000 00 0000 000</t>
  </si>
  <si>
    <t>807 1 16 00000 00 0000 000</t>
  </si>
  <si>
    <t>807 1 16 90000 00 0000 140</t>
  </si>
  <si>
    <t>853 1 00 00000 00 0000 000</t>
  </si>
  <si>
    <t>853 1 16 00000 00 0000 000</t>
  </si>
  <si>
    <t>853 1 16 90000 00 0000 140</t>
  </si>
  <si>
    <t xml:space="preserve"> 867 0 00 00000 00 0000 000</t>
  </si>
  <si>
    <t>КОМИТЕТ ПО БЛАГОУСТРОЙСТВУ САНКТ-ПЕТЕРБУРГА</t>
  </si>
  <si>
    <t>867 1 00 00000 00 0000 000</t>
  </si>
  <si>
    <t>867 1 13 00000 00 0000 000</t>
  </si>
  <si>
    <t>867 1 13 02000 00 0000 130</t>
  </si>
  <si>
    <t>Доходы от компенсации затрат государства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</si>
  <si>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</si>
  <si>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</si>
  <si>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</si>
  <si>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</si>
  <si>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</si>
  <si>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939 1 17 00000 00 0000 000</t>
  </si>
  <si>
    <t>939 1 17 05000 00 0000 180</t>
  </si>
  <si>
    <t>939 1 17 05030 03 0000 180</t>
  </si>
  <si>
    <t>939 2 00 00000 00 0000 000</t>
  </si>
  <si>
    <t>939 2 02 00000 00 0000 000</t>
  </si>
  <si>
    <t>939 2 02 01000 00 0000 151</t>
  </si>
  <si>
    <t>939 2 02 03000 00 0000 151</t>
  </si>
  <si>
    <t>182 1 05 01011 01 2100 110</t>
  </si>
  <si>
    <t xml:space="preserve">182  1 05 01012 01 2100 110 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</si>
  <si>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</si>
  <si>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</si>
  <si>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</si>
  <si>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</si>
  <si>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182  1 05 01021 01 2100 110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</si>
  <si>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</si>
  <si>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</si>
  <si>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</si>
  <si>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182 1 05 02010 02 2100 110</t>
  </si>
  <si>
    <t>182 1 05 02010 02 2200 110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</si>
  <si>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</si>
  <si>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</si>
  <si>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182 1 05 02010 02 4000 110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</si>
  <si>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</si>
  <si>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</si>
  <si>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182  1 06 01010 03 2100 110</t>
  </si>
  <si>
    <t>182  1 06 01010 03 4000 110</t>
  </si>
  <si>
    <t>182 1 05 04030 02 2100 110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</si>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</sst>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9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81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81" fontId="0" fillId="18" borderId="10" xfId="0" applyNumberForma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81" fontId="15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top" wrapText="1"/>
    </xf>
    <xf numFmtId="49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/>
    </xf>
    <xf numFmtId="49" fontId="28" fillId="16" borderId="10" xfId="0" applyNumberFormat="1" applyFont="1" applyFill="1" applyBorder="1" applyAlignment="1">
      <alignment horizontal="center" vertical="center"/>
    </xf>
    <xf numFmtId="181" fontId="15" fillId="16" borderId="10" xfId="0" applyNumberFormat="1" applyFont="1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 horizontal="left" vertical="center"/>
    </xf>
    <xf numFmtId="49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81" fontId="67" fillId="33" borderId="13" xfId="0" applyNumberFormat="1" applyFont="1" applyFill="1" applyBorder="1" applyAlignment="1">
      <alignment horizontal="center" vertical="center" wrapText="1"/>
    </xf>
    <xf numFmtId="181" fontId="67" fillId="33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181" fontId="68" fillId="0" borderId="10" xfId="0" applyNumberFormat="1" applyFont="1" applyBorder="1" applyAlignment="1">
      <alignment horizontal="center" vertical="center" wrapText="1"/>
    </xf>
    <xf numFmtId="181" fontId="68" fillId="0" borderId="13" xfId="0" applyNumberFormat="1" applyFont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181" fontId="68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Border="1" applyAlignment="1">
      <alignment horizontal="right" wrapText="1"/>
    </xf>
    <xf numFmtId="173" fontId="30" fillId="0" borderId="10" xfId="0" applyNumberFormat="1" applyFont="1" applyBorder="1" applyAlignment="1">
      <alignment horizontal="right"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wrapText="1"/>
    </xf>
    <xf numFmtId="173" fontId="30" fillId="0" borderId="10" xfId="0" applyNumberFormat="1" applyFont="1" applyBorder="1" applyAlignment="1">
      <alignment/>
    </xf>
    <xf numFmtId="173" fontId="3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1" fillId="18" borderId="12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15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0"/>
  <sheetViews>
    <sheetView zoomScalePageLayoutView="0" workbookViewId="0" topLeftCell="A10">
      <selection activeCell="D214" sqref="D21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82" t="s">
        <v>271</v>
      </c>
      <c r="B1" s="282"/>
      <c r="C1" s="282"/>
      <c r="D1" s="282"/>
    </row>
    <row r="2" spans="1:4" ht="15" customHeight="1">
      <c r="A2" s="282" t="s">
        <v>270</v>
      </c>
      <c r="B2" s="282"/>
      <c r="C2" s="282"/>
      <c r="D2" s="282"/>
    </row>
    <row r="3" spans="1:4" ht="14.25" customHeight="1">
      <c r="A3" s="282" t="s">
        <v>817</v>
      </c>
      <c r="B3" s="282"/>
      <c r="C3" s="282"/>
      <c r="D3" s="282"/>
    </row>
    <row r="4" spans="1:4" ht="20.25" customHeight="1">
      <c r="A4" s="283" t="s">
        <v>333</v>
      </c>
      <c r="B4" s="283"/>
      <c r="C4" s="283"/>
      <c r="D4" s="283"/>
    </row>
    <row r="5" spans="1:4" ht="68.25" customHeight="1">
      <c r="A5" s="1" t="s">
        <v>15</v>
      </c>
      <c r="B5" s="1" t="s">
        <v>5</v>
      </c>
      <c r="C5" s="2" t="s">
        <v>524</v>
      </c>
      <c r="D5" s="2" t="s">
        <v>261</v>
      </c>
    </row>
    <row r="6" spans="1:4" ht="12.75">
      <c r="A6" s="286" t="s">
        <v>6</v>
      </c>
      <c r="B6" s="287"/>
      <c r="C6" s="287"/>
      <c r="D6" s="288"/>
    </row>
    <row r="7" spans="1:4" ht="14.25" customHeight="1">
      <c r="A7" s="86" t="s">
        <v>819</v>
      </c>
      <c r="B7" s="32" t="s">
        <v>286</v>
      </c>
      <c r="C7" s="51">
        <f>C8+C20+C23+C26+C34+C43</f>
        <v>56805</v>
      </c>
      <c r="D7" s="51">
        <f>D8+D20+D23+D26+D34+D43</f>
        <v>89267.99999999999</v>
      </c>
    </row>
    <row r="8" spans="1:4" ht="14.25" customHeight="1">
      <c r="A8" s="86" t="s">
        <v>303</v>
      </c>
      <c r="B8" s="32" t="s">
        <v>7</v>
      </c>
      <c r="C8" s="51">
        <f>C9+C15+C18</f>
        <v>43437.1</v>
      </c>
      <c r="D8" s="51">
        <f>D9+D15+D18</f>
        <v>46967.2</v>
      </c>
    </row>
    <row r="9" spans="1:4" ht="25.5" customHeight="1">
      <c r="A9" s="87" t="s">
        <v>304</v>
      </c>
      <c r="B9" s="67" t="s">
        <v>289</v>
      </c>
      <c r="C9" s="88">
        <f>C10+C11+C12+C13+C14</f>
        <v>39137.1</v>
      </c>
      <c r="D9" s="88">
        <f>D10+D11+D12+D13+D14</f>
        <v>42547.6</v>
      </c>
    </row>
    <row r="10" spans="1:4" ht="25.5" customHeight="1">
      <c r="A10" s="36" t="s">
        <v>291</v>
      </c>
      <c r="B10" s="11" t="s">
        <v>290</v>
      </c>
      <c r="C10" s="39">
        <v>30150</v>
      </c>
      <c r="D10" s="3">
        <v>29971.9</v>
      </c>
    </row>
    <row r="11" spans="1:4" ht="39" customHeight="1">
      <c r="A11" s="36" t="s">
        <v>330</v>
      </c>
      <c r="B11" s="11" t="s">
        <v>292</v>
      </c>
      <c r="C11" s="39">
        <v>1</v>
      </c>
      <c r="D11" s="3">
        <v>0.3</v>
      </c>
    </row>
    <row r="12" spans="1:4" ht="41.25" customHeight="1">
      <c r="A12" s="36" t="s">
        <v>293</v>
      </c>
      <c r="B12" s="11" t="s">
        <v>294</v>
      </c>
      <c r="C12" s="39">
        <v>7085.1</v>
      </c>
      <c r="D12" s="3">
        <v>10594.9</v>
      </c>
    </row>
    <row r="13" spans="1:4" ht="53.25" customHeight="1">
      <c r="A13" s="36" t="s">
        <v>295</v>
      </c>
      <c r="B13" s="11" t="s">
        <v>296</v>
      </c>
      <c r="C13" s="39">
        <v>1</v>
      </c>
      <c r="D13" s="3">
        <v>0</v>
      </c>
    </row>
    <row r="14" spans="1:4" ht="27" customHeight="1">
      <c r="A14" s="36" t="s">
        <v>297</v>
      </c>
      <c r="B14" s="11" t="s">
        <v>298</v>
      </c>
      <c r="C14" s="39">
        <v>1900</v>
      </c>
      <c r="D14" s="3">
        <v>1980.5</v>
      </c>
    </row>
    <row r="15" spans="1:4" ht="25.5" customHeight="1">
      <c r="A15" s="87" t="s">
        <v>305</v>
      </c>
      <c r="B15" s="67" t="s">
        <v>8</v>
      </c>
      <c r="C15" s="89">
        <f>SUM(C16+C17)</f>
        <v>4160</v>
      </c>
      <c r="D15" s="89">
        <f>SUM(D16+D17)</f>
        <v>4178.7</v>
      </c>
    </row>
    <row r="16" spans="1:4" ht="25.5" customHeight="1">
      <c r="A16" s="36" t="s">
        <v>299</v>
      </c>
      <c r="B16" s="11" t="s">
        <v>8</v>
      </c>
      <c r="C16" s="39">
        <v>4150</v>
      </c>
      <c r="D16" s="3">
        <v>4168.3</v>
      </c>
    </row>
    <row r="17" spans="1:4" ht="38.25" customHeight="1">
      <c r="A17" s="36" t="s">
        <v>300</v>
      </c>
      <c r="B17" s="11" t="s">
        <v>301</v>
      </c>
      <c r="C17" s="39">
        <v>10</v>
      </c>
      <c r="D17" s="3">
        <v>10.4</v>
      </c>
    </row>
    <row r="18" spans="1:4" ht="27.75" customHeight="1">
      <c r="A18" s="87" t="s">
        <v>429</v>
      </c>
      <c r="B18" s="203" t="s">
        <v>431</v>
      </c>
      <c r="C18" s="89">
        <f>SUM(C19)</f>
        <v>140</v>
      </c>
      <c r="D18" s="89">
        <f>SUM(D19)</f>
        <v>240.9</v>
      </c>
    </row>
    <row r="19" spans="1:4" ht="41.25" customHeight="1">
      <c r="A19" s="36" t="s">
        <v>430</v>
      </c>
      <c r="B19" s="204" t="s">
        <v>563</v>
      </c>
      <c r="C19" s="39">
        <v>140</v>
      </c>
      <c r="D19" s="3">
        <v>240.9</v>
      </c>
    </row>
    <row r="20" spans="1:4" ht="15" customHeight="1">
      <c r="A20" s="86" t="s">
        <v>306</v>
      </c>
      <c r="B20" s="32" t="s">
        <v>9</v>
      </c>
      <c r="C20" s="41">
        <f>C21</f>
        <v>5870</v>
      </c>
      <c r="D20" s="41">
        <f>D21</f>
        <v>5329.6</v>
      </c>
    </row>
    <row r="21" spans="1:4" ht="15" customHeight="1">
      <c r="A21" s="87" t="s">
        <v>307</v>
      </c>
      <c r="B21" s="67" t="s">
        <v>20</v>
      </c>
      <c r="C21" s="89">
        <f>C22</f>
        <v>5870</v>
      </c>
      <c r="D21" s="89">
        <f>D22</f>
        <v>5329.6</v>
      </c>
    </row>
    <row r="22" spans="1:4" ht="64.5" customHeight="1">
      <c r="A22" s="36" t="s">
        <v>16</v>
      </c>
      <c r="B22" s="11" t="s">
        <v>564</v>
      </c>
      <c r="C22" s="39">
        <v>5870</v>
      </c>
      <c r="D22" s="3">
        <v>5329.6</v>
      </c>
    </row>
    <row r="23" spans="1:4" ht="40.5" customHeight="1">
      <c r="A23" s="87" t="s">
        <v>432</v>
      </c>
      <c r="B23" s="126" t="s">
        <v>435</v>
      </c>
      <c r="C23" s="89">
        <f>SUM(C24)</f>
        <v>10</v>
      </c>
      <c r="D23" s="89">
        <f>SUM(D24)</f>
        <v>0</v>
      </c>
    </row>
    <row r="24" spans="1:4" ht="19.5" customHeight="1">
      <c r="A24" s="36" t="s">
        <v>433</v>
      </c>
      <c r="B24" s="205" t="s">
        <v>436</v>
      </c>
      <c r="C24" s="39">
        <f>SUM(C25)</f>
        <v>10</v>
      </c>
      <c r="D24" s="39">
        <f>SUM(D25)</f>
        <v>0</v>
      </c>
    </row>
    <row r="25" spans="1:4" ht="27" customHeight="1">
      <c r="A25" s="36" t="s">
        <v>434</v>
      </c>
      <c r="B25" s="33" t="s">
        <v>17</v>
      </c>
      <c r="C25" s="39">
        <v>10</v>
      </c>
      <c r="D25" s="3">
        <v>0</v>
      </c>
    </row>
    <row r="26" spans="1:4" ht="26.25" customHeight="1">
      <c r="A26" s="90" t="s">
        <v>302</v>
      </c>
      <c r="B26" s="32" t="s">
        <v>65</v>
      </c>
      <c r="C26" s="54">
        <f aca="true" t="shared" si="0" ref="C26:D29">C27</f>
        <v>5025.9</v>
      </c>
      <c r="D26" s="54">
        <f t="shared" si="0"/>
        <v>35067.4</v>
      </c>
    </row>
    <row r="27" spans="1:4" ht="17.25" customHeight="1">
      <c r="A27" s="91" t="s">
        <v>364</v>
      </c>
      <c r="B27" s="67" t="s">
        <v>365</v>
      </c>
      <c r="C27" s="92">
        <f>C28</f>
        <v>5025.9</v>
      </c>
      <c r="D27" s="92">
        <f>D28</f>
        <v>35067.4</v>
      </c>
    </row>
    <row r="28" spans="1:4" ht="17.25" customHeight="1">
      <c r="A28" s="91" t="s">
        <v>437</v>
      </c>
      <c r="B28" s="67" t="s">
        <v>438</v>
      </c>
      <c r="C28" s="92">
        <f>SUM(C29)</f>
        <v>5025.9</v>
      </c>
      <c r="D28" s="92">
        <f>SUM(D29)</f>
        <v>35067.4</v>
      </c>
    </row>
    <row r="29" spans="1:4" ht="37.5" customHeight="1">
      <c r="A29" s="7" t="s">
        <v>357</v>
      </c>
      <c r="B29" s="11" t="s">
        <v>565</v>
      </c>
      <c r="C29" s="3">
        <f t="shared" si="0"/>
        <v>5025.9</v>
      </c>
      <c r="D29" s="3">
        <f t="shared" si="0"/>
        <v>35067.4</v>
      </c>
    </row>
    <row r="30" spans="1:4" ht="64.5" customHeight="1">
      <c r="A30" s="7" t="s">
        <v>359</v>
      </c>
      <c r="B30" s="11" t="s">
        <v>358</v>
      </c>
      <c r="C30" s="3">
        <v>5025.9</v>
      </c>
      <c r="D30" s="3">
        <v>35067.4</v>
      </c>
    </row>
    <row r="31" spans="1:4" ht="30" customHeight="1" hidden="1">
      <c r="A31" s="121" t="s">
        <v>369</v>
      </c>
      <c r="B31" s="32" t="s">
        <v>370</v>
      </c>
      <c r="C31" s="54">
        <f>SUM(C32)</f>
        <v>0</v>
      </c>
      <c r="D31" s="54">
        <f>SUM(D32)</f>
        <v>0</v>
      </c>
    </row>
    <row r="32" spans="1:4" ht="125.25" customHeight="1" hidden="1">
      <c r="A32" s="91" t="s">
        <v>371</v>
      </c>
      <c r="B32" s="67" t="s">
        <v>405</v>
      </c>
      <c r="C32" s="92">
        <f>SUM(C33)</f>
        <v>0</v>
      </c>
      <c r="D32" s="92">
        <f>SUM(D33)</f>
        <v>0</v>
      </c>
    </row>
    <row r="33" spans="1:4" ht="103.5" customHeight="1" hidden="1">
      <c r="A33" s="7" t="s">
        <v>372</v>
      </c>
      <c r="B33" s="11" t="s">
        <v>406</v>
      </c>
      <c r="C33" s="3">
        <v>0</v>
      </c>
      <c r="D33" s="3">
        <v>0</v>
      </c>
    </row>
    <row r="34" spans="1:4" ht="15.75" customHeight="1">
      <c r="A34" s="86" t="s">
        <v>18</v>
      </c>
      <c r="B34" s="32" t="s">
        <v>10</v>
      </c>
      <c r="C34" s="54">
        <f>C35+C37</f>
        <v>2442</v>
      </c>
      <c r="D34" s="54">
        <f>D35+D37</f>
        <v>1883.8999999999999</v>
      </c>
    </row>
    <row r="35" spans="1:4" ht="67.5" customHeight="1">
      <c r="A35" s="87" t="s">
        <v>308</v>
      </c>
      <c r="B35" s="67" t="s">
        <v>11</v>
      </c>
      <c r="C35" s="92">
        <f>SUM(C36)</f>
        <v>275</v>
      </c>
      <c r="D35" s="92">
        <f>SUM(D36)</f>
        <v>155.5</v>
      </c>
    </row>
    <row r="36" spans="1:4" ht="63" customHeight="1">
      <c r="A36" s="93" t="s">
        <v>64</v>
      </c>
      <c r="B36" s="38" t="s">
        <v>11</v>
      </c>
      <c r="C36" s="40">
        <v>275</v>
      </c>
      <c r="D36" s="40">
        <v>155.5</v>
      </c>
    </row>
    <row r="37" spans="1:4" ht="24.75" customHeight="1">
      <c r="A37" s="87" t="s">
        <v>47</v>
      </c>
      <c r="B37" s="67" t="s">
        <v>21</v>
      </c>
      <c r="C37" s="92">
        <f>C38</f>
        <v>2167</v>
      </c>
      <c r="D37" s="92">
        <f>D38</f>
        <v>1728.3999999999999</v>
      </c>
    </row>
    <row r="38" spans="1:4" ht="51.75" customHeight="1">
      <c r="A38" s="93" t="s">
        <v>19</v>
      </c>
      <c r="B38" s="38" t="s">
        <v>566</v>
      </c>
      <c r="C38" s="40">
        <f>SUM(C39+C40+C41)+C42</f>
        <v>2167</v>
      </c>
      <c r="D38" s="40">
        <f>SUM(D39+D40+D41)+D42</f>
        <v>1728.3999999999999</v>
      </c>
    </row>
    <row r="39" spans="1:4" ht="53.25" customHeight="1">
      <c r="A39" s="36" t="s">
        <v>309</v>
      </c>
      <c r="B39" s="38" t="s">
        <v>312</v>
      </c>
      <c r="C39" s="3">
        <v>1340</v>
      </c>
      <c r="D39" s="3">
        <v>1279.3</v>
      </c>
    </row>
    <row r="40" spans="1:4" ht="52.5" customHeight="1">
      <c r="A40" s="36" t="s">
        <v>310</v>
      </c>
      <c r="B40" s="38" t="s">
        <v>312</v>
      </c>
      <c r="C40" s="3">
        <v>650</v>
      </c>
      <c r="D40" s="3">
        <v>250</v>
      </c>
    </row>
    <row r="41" spans="1:4" ht="51.75" customHeight="1">
      <c r="A41" s="36" t="s">
        <v>311</v>
      </c>
      <c r="B41" s="38" t="s">
        <v>312</v>
      </c>
      <c r="C41" s="3">
        <v>167</v>
      </c>
      <c r="D41" s="3">
        <v>196.1</v>
      </c>
    </row>
    <row r="42" spans="1:4" ht="66.75" customHeight="1">
      <c r="A42" s="36" t="s">
        <v>439</v>
      </c>
      <c r="B42" s="204" t="s">
        <v>440</v>
      </c>
      <c r="C42" s="3">
        <v>10</v>
      </c>
      <c r="D42" s="3">
        <v>3</v>
      </c>
    </row>
    <row r="43" spans="1:4" ht="20.25" customHeight="1">
      <c r="A43" s="86" t="s">
        <v>441</v>
      </c>
      <c r="B43" s="32" t="s">
        <v>444</v>
      </c>
      <c r="C43" s="54">
        <f>C44</f>
        <v>20</v>
      </c>
      <c r="D43" s="54">
        <f>D44</f>
        <v>19.9</v>
      </c>
    </row>
    <row r="44" spans="1:4" ht="18.75" customHeight="1">
      <c r="A44" s="87" t="s">
        <v>442</v>
      </c>
      <c r="B44" s="203" t="s">
        <v>445</v>
      </c>
      <c r="C44" s="92">
        <f>SUM(C45)</f>
        <v>20</v>
      </c>
      <c r="D44" s="92">
        <f>SUM(D45)</f>
        <v>19.9</v>
      </c>
    </row>
    <row r="45" spans="1:4" ht="39.75" customHeight="1">
      <c r="A45" s="93" t="s">
        <v>443</v>
      </c>
      <c r="B45" s="204" t="s">
        <v>567</v>
      </c>
      <c r="C45" s="40">
        <v>20</v>
      </c>
      <c r="D45" s="40">
        <v>19.9</v>
      </c>
    </row>
    <row r="46" spans="1:4" ht="15" customHeight="1">
      <c r="A46" s="86" t="s">
        <v>314</v>
      </c>
      <c r="B46" s="32" t="s">
        <v>12</v>
      </c>
      <c r="C46" s="41">
        <f>C47</f>
        <v>29369.2</v>
      </c>
      <c r="D46" s="41">
        <f>D47</f>
        <v>28113.2</v>
      </c>
    </row>
    <row r="47" spans="1:4" ht="23.25" customHeight="1">
      <c r="A47" s="36" t="s">
        <v>313</v>
      </c>
      <c r="B47" s="11" t="s">
        <v>22</v>
      </c>
      <c r="C47" s="39">
        <f>C48+C51</f>
        <v>29369.2</v>
      </c>
      <c r="D47" s="39">
        <f>D48+D51</f>
        <v>28113.2</v>
      </c>
    </row>
    <row r="48" spans="1:4" ht="24.75" customHeight="1">
      <c r="A48" s="87" t="s">
        <v>315</v>
      </c>
      <c r="B48" s="67" t="s">
        <v>23</v>
      </c>
      <c r="C48" s="89">
        <f>C49</f>
        <v>16379</v>
      </c>
      <c r="D48" s="89">
        <f>D49</f>
        <v>16379</v>
      </c>
    </row>
    <row r="49" spans="1:4" ht="27" customHeight="1">
      <c r="A49" s="36" t="s">
        <v>366</v>
      </c>
      <c r="B49" s="11" t="s">
        <v>24</v>
      </c>
      <c r="C49" s="39">
        <f>C50</f>
        <v>16379</v>
      </c>
      <c r="D49" s="39">
        <f>D50</f>
        <v>16379</v>
      </c>
    </row>
    <row r="50" spans="1:4" ht="40.5" customHeight="1">
      <c r="A50" s="36" t="s">
        <v>367</v>
      </c>
      <c r="B50" s="11" t="s">
        <v>568</v>
      </c>
      <c r="C50" s="39">
        <v>16379</v>
      </c>
      <c r="D50" s="3">
        <v>16379</v>
      </c>
    </row>
    <row r="51" spans="1:4" ht="25.5" customHeight="1">
      <c r="A51" s="91" t="s">
        <v>316</v>
      </c>
      <c r="B51" s="67" t="s">
        <v>68</v>
      </c>
      <c r="C51" s="89">
        <f>C52+C55</f>
        <v>12990.2</v>
      </c>
      <c r="D51" s="89">
        <f>D52+D55</f>
        <v>11734.2</v>
      </c>
    </row>
    <row r="52" spans="1:4" ht="38.25" customHeight="1">
      <c r="A52" s="94" t="s">
        <v>317</v>
      </c>
      <c r="B52" s="68" t="s">
        <v>69</v>
      </c>
      <c r="C52" s="95">
        <f>C53+C54</f>
        <v>3216.1</v>
      </c>
      <c r="D52" s="95">
        <f>D53+D54</f>
        <v>3202.6</v>
      </c>
    </row>
    <row r="53" spans="1:4" ht="66.75" customHeight="1">
      <c r="A53" s="7" t="s">
        <v>319</v>
      </c>
      <c r="B53" s="11" t="s">
        <v>569</v>
      </c>
      <c r="C53" s="39">
        <v>3210.5</v>
      </c>
      <c r="D53" s="3">
        <v>3197</v>
      </c>
    </row>
    <row r="54" spans="1:4" ht="88.5" customHeight="1">
      <c r="A54" s="7" t="s">
        <v>318</v>
      </c>
      <c r="B54" s="11" t="s">
        <v>121</v>
      </c>
      <c r="C54" s="39">
        <v>5.6</v>
      </c>
      <c r="D54" s="3">
        <v>5.6</v>
      </c>
    </row>
    <row r="55" spans="1:4" ht="38.25" customHeight="1">
      <c r="A55" s="94" t="s">
        <v>321</v>
      </c>
      <c r="B55" s="68" t="s">
        <v>325</v>
      </c>
      <c r="C55" s="95">
        <f>C56</f>
        <v>9774.1</v>
      </c>
      <c r="D55" s="95">
        <f>D56</f>
        <v>8531.6</v>
      </c>
    </row>
    <row r="56" spans="1:4" ht="64.5" customHeight="1">
      <c r="A56" s="7" t="s">
        <v>322</v>
      </c>
      <c r="B56" s="11" t="s">
        <v>570</v>
      </c>
      <c r="C56" s="39">
        <f>C57+C58</f>
        <v>9774.1</v>
      </c>
      <c r="D56" s="39">
        <f>D57+D58</f>
        <v>8531.6</v>
      </c>
    </row>
    <row r="57" spans="1:4" ht="40.5" customHeight="1">
      <c r="A57" s="7" t="s">
        <v>323</v>
      </c>
      <c r="B57" s="11" t="s">
        <v>571</v>
      </c>
      <c r="C57" s="39">
        <v>6944.8</v>
      </c>
      <c r="D57" s="3">
        <v>6052.6</v>
      </c>
    </row>
    <row r="58" spans="1:4" ht="38.25" customHeight="1">
      <c r="A58" s="8" t="s">
        <v>324</v>
      </c>
      <c r="B58" s="11" t="s">
        <v>572</v>
      </c>
      <c r="C58" s="39">
        <v>2829.3</v>
      </c>
      <c r="D58" s="40">
        <v>2479</v>
      </c>
    </row>
    <row r="59" spans="1:4" ht="14.25" customHeight="1">
      <c r="A59" s="8"/>
      <c r="B59" s="32" t="s">
        <v>71</v>
      </c>
      <c r="C59" s="41">
        <f>C7+C46</f>
        <v>86174.2</v>
      </c>
      <c r="D59" s="41">
        <f>D7+D46</f>
        <v>117381.19999999998</v>
      </c>
    </row>
    <row r="60" spans="1:4" ht="15" customHeight="1">
      <c r="A60" s="286" t="s">
        <v>13</v>
      </c>
      <c r="B60" s="287"/>
      <c r="C60" s="287"/>
      <c r="D60" s="288"/>
    </row>
    <row r="61" spans="1:4" ht="25.5" customHeight="1">
      <c r="A61" s="123" t="s">
        <v>407</v>
      </c>
      <c r="B61" s="74" t="s">
        <v>72</v>
      </c>
      <c r="C61" s="75">
        <f>C62</f>
        <v>3080.9</v>
      </c>
      <c r="D61" s="75">
        <f>D62</f>
        <v>3078.2</v>
      </c>
    </row>
    <row r="62" spans="1:4" ht="15" customHeight="1">
      <c r="A62" s="124" t="s">
        <v>408</v>
      </c>
      <c r="B62" s="42" t="s">
        <v>48</v>
      </c>
      <c r="C62" s="43">
        <f>C63+C74</f>
        <v>3080.9</v>
      </c>
      <c r="D62" s="43">
        <f>D63+D74</f>
        <v>3078.2</v>
      </c>
    </row>
    <row r="63" spans="1:4" ht="39.75" customHeight="1">
      <c r="A63" s="124" t="s">
        <v>409</v>
      </c>
      <c r="B63" s="44" t="s">
        <v>272</v>
      </c>
      <c r="C63" s="51">
        <f>C64</f>
        <v>1158.8</v>
      </c>
      <c r="D63" s="51">
        <f>D64</f>
        <v>1158.8</v>
      </c>
    </row>
    <row r="64" spans="1:4" ht="13.5" customHeight="1">
      <c r="A64" s="124" t="s">
        <v>446</v>
      </c>
      <c r="B64" s="5" t="s">
        <v>573</v>
      </c>
      <c r="C64" s="51">
        <f>C65+C70</f>
        <v>1158.8</v>
      </c>
      <c r="D64" s="51">
        <f>D65+D70</f>
        <v>1158.8</v>
      </c>
    </row>
    <row r="65" spans="1:4" ht="29.25" customHeight="1">
      <c r="A65" s="125" t="s">
        <v>447</v>
      </c>
      <c r="B65" s="34" t="s">
        <v>518</v>
      </c>
      <c r="C65" s="88">
        <f>C66</f>
        <v>1128.8</v>
      </c>
      <c r="D65" s="88">
        <f>D66</f>
        <v>1128.8</v>
      </c>
    </row>
    <row r="66" spans="1:4" ht="14.25" customHeight="1">
      <c r="A66" s="127" t="s">
        <v>576</v>
      </c>
      <c r="B66" s="128" t="s">
        <v>25</v>
      </c>
      <c r="C66" s="129">
        <f>C67+C68+C69</f>
        <v>1128.8</v>
      </c>
      <c r="D66" s="129">
        <f>D67+D68+D69</f>
        <v>1128.8</v>
      </c>
    </row>
    <row r="67" spans="1:4" ht="14.25" customHeight="1">
      <c r="A67" s="122" t="s">
        <v>574</v>
      </c>
      <c r="B67" s="6" t="s">
        <v>26</v>
      </c>
      <c r="C67" s="35">
        <v>888.2</v>
      </c>
      <c r="D67" s="39">
        <v>888.2</v>
      </c>
    </row>
    <row r="68" spans="1:4" ht="13.5" customHeight="1">
      <c r="A68" s="122" t="s">
        <v>575</v>
      </c>
      <c r="B68" s="6" t="s">
        <v>27</v>
      </c>
      <c r="C68" s="35">
        <v>240.6</v>
      </c>
      <c r="D68" s="45" t="s">
        <v>823</v>
      </c>
    </row>
    <row r="69" spans="1:4" ht="13.5" customHeight="1" hidden="1">
      <c r="A69" s="122" t="s">
        <v>448</v>
      </c>
      <c r="B69" s="6" t="s">
        <v>28</v>
      </c>
      <c r="C69" s="35">
        <v>0</v>
      </c>
      <c r="D69" s="39">
        <v>0</v>
      </c>
    </row>
    <row r="70" spans="1:4" ht="27" customHeight="1">
      <c r="A70" s="125" t="s">
        <v>449</v>
      </c>
      <c r="B70" s="34" t="s">
        <v>464</v>
      </c>
      <c r="C70" s="88">
        <f>SUM(C71)</f>
        <v>30</v>
      </c>
      <c r="D70" s="88">
        <f>SUM(D71)</f>
        <v>30</v>
      </c>
    </row>
    <row r="71" spans="1:4" ht="13.5" customHeight="1">
      <c r="A71" s="127" t="s">
        <v>577</v>
      </c>
      <c r="B71" s="128" t="s">
        <v>30</v>
      </c>
      <c r="C71" s="129">
        <f>C72+C73</f>
        <v>30</v>
      </c>
      <c r="D71" s="129">
        <f>D72+D73</f>
        <v>30</v>
      </c>
    </row>
    <row r="72" spans="1:4" ht="13.5" customHeight="1">
      <c r="A72" s="122" t="s">
        <v>578</v>
      </c>
      <c r="B72" s="33" t="s">
        <v>31</v>
      </c>
      <c r="C72" s="35">
        <v>30</v>
      </c>
      <c r="D72" s="35">
        <v>30</v>
      </c>
    </row>
    <row r="73" spans="1:4" ht="13.5" customHeight="1" hidden="1">
      <c r="A73" s="122" t="s">
        <v>450</v>
      </c>
      <c r="B73" s="6" t="s">
        <v>32</v>
      </c>
      <c r="C73" s="35">
        <v>0</v>
      </c>
      <c r="D73" s="35">
        <v>0</v>
      </c>
    </row>
    <row r="74" spans="1:4" ht="51.75" customHeight="1">
      <c r="A74" s="124" t="s">
        <v>411</v>
      </c>
      <c r="B74" s="44" t="s">
        <v>775</v>
      </c>
      <c r="C74" s="51">
        <f>C75+C79</f>
        <v>1922.1000000000001</v>
      </c>
      <c r="D74" s="51">
        <f>D75+D79</f>
        <v>1919.4</v>
      </c>
    </row>
    <row r="75" spans="1:4" ht="81.75" customHeight="1">
      <c r="A75" s="124" t="s">
        <v>451</v>
      </c>
      <c r="B75" s="67" t="s">
        <v>579</v>
      </c>
      <c r="C75" s="51">
        <f aca="true" t="shared" si="1" ref="C75:D77">C76</f>
        <v>132.3</v>
      </c>
      <c r="D75" s="51">
        <f t="shared" si="1"/>
        <v>132.3</v>
      </c>
    </row>
    <row r="76" spans="1:4" ht="30" customHeight="1">
      <c r="A76" s="125" t="s">
        <v>560</v>
      </c>
      <c r="B76" s="34" t="s">
        <v>518</v>
      </c>
      <c r="C76" s="88">
        <f t="shared" si="1"/>
        <v>132.3</v>
      </c>
      <c r="D76" s="88">
        <f t="shared" si="1"/>
        <v>132.3</v>
      </c>
    </row>
    <row r="77" spans="1:4" ht="14.25" customHeight="1">
      <c r="A77" s="127" t="s">
        <v>580</v>
      </c>
      <c r="B77" s="128" t="s">
        <v>30</v>
      </c>
      <c r="C77" s="129">
        <f t="shared" si="1"/>
        <v>132.3</v>
      </c>
      <c r="D77" s="129">
        <f t="shared" si="1"/>
        <v>132.3</v>
      </c>
    </row>
    <row r="78" spans="1:4" ht="14.25" customHeight="1">
      <c r="A78" s="122" t="s">
        <v>581</v>
      </c>
      <c r="B78" s="6" t="s">
        <v>35</v>
      </c>
      <c r="C78" s="46">
        <v>132.3</v>
      </c>
      <c r="D78" s="46">
        <v>132.3</v>
      </c>
    </row>
    <row r="79" spans="1:4" ht="41.25" customHeight="1">
      <c r="A79" s="124" t="s">
        <v>452</v>
      </c>
      <c r="B79" s="67" t="s">
        <v>582</v>
      </c>
      <c r="C79" s="51">
        <f>C80+C84+C94</f>
        <v>1789.8000000000002</v>
      </c>
      <c r="D79" s="51">
        <f>D80+D84+D94</f>
        <v>1787.1000000000001</v>
      </c>
    </row>
    <row r="80" spans="1:4" ht="30" customHeight="1">
      <c r="A80" s="125" t="s">
        <v>453</v>
      </c>
      <c r="B80" s="34" t="s">
        <v>518</v>
      </c>
      <c r="C80" s="88">
        <f>C81</f>
        <v>1433.9</v>
      </c>
      <c r="D80" s="88">
        <f>D81</f>
        <v>1431.5</v>
      </c>
    </row>
    <row r="81" spans="1:4" ht="14.25" customHeight="1">
      <c r="A81" s="127" t="s">
        <v>583</v>
      </c>
      <c r="B81" s="128" t="s">
        <v>25</v>
      </c>
      <c r="C81" s="129">
        <f>C82+C83</f>
        <v>1433.9</v>
      </c>
      <c r="D81" s="129">
        <f>D82+D83</f>
        <v>1431.5</v>
      </c>
    </row>
    <row r="82" spans="1:4" ht="13.5" customHeight="1">
      <c r="A82" s="122" t="s">
        <v>584</v>
      </c>
      <c r="B82" s="6" t="s">
        <v>26</v>
      </c>
      <c r="C82" s="35">
        <v>1101.3</v>
      </c>
      <c r="D82" s="45" t="s">
        <v>824</v>
      </c>
    </row>
    <row r="83" spans="1:4" ht="14.25" customHeight="1">
      <c r="A83" s="122" t="s">
        <v>585</v>
      </c>
      <c r="B83" s="6" t="s">
        <v>27</v>
      </c>
      <c r="C83" s="35">
        <v>332.6</v>
      </c>
      <c r="D83" s="35">
        <v>330.2</v>
      </c>
    </row>
    <row r="84" spans="1:4" ht="27" customHeight="1">
      <c r="A84" s="125" t="s">
        <v>454</v>
      </c>
      <c r="B84" s="34" t="s">
        <v>464</v>
      </c>
      <c r="C84" s="88">
        <f>SUM(C85+C91)</f>
        <v>354.5</v>
      </c>
      <c r="D84" s="88">
        <f>SUM(D85+D91)</f>
        <v>354.20000000000005</v>
      </c>
    </row>
    <row r="85" spans="1:4" ht="14.25" customHeight="1">
      <c r="A85" s="127" t="s">
        <v>586</v>
      </c>
      <c r="B85" s="128" t="s">
        <v>30</v>
      </c>
      <c r="C85" s="129">
        <f>C86+C87+C88+C89+C90</f>
        <v>208</v>
      </c>
      <c r="D85" s="129">
        <f>D86+D87+D88+D89+D90</f>
        <v>207.9</v>
      </c>
    </row>
    <row r="86" spans="1:4" ht="14.25" customHeight="1">
      <c r="A86" s="122" t="s">
        <v>587</v>
      </c>
      <c r="B86" s="6" t="s">
        <v>31</v>
      </c>
      <c r="C86" s="35">
        <v>1.6</v>
      </c>
      <c r="D86" s="35">
        <v>1.6</v>
      </c>
    </row>
    <row r="87" spans="1:4" ht="14.25" customHeight="1">
      <c r="A87" s="122" t="s">
        <v>588</v>
      </c>
      <c r="B87" s="6" t="s">
        <v>32</v>
      </c>
      <c r="C87" s="35">
        <v>28.6</v>
      </c>
      <c r="D87" s="35">
        <v>28.6</v>
      </c>
    </row>
    <row r="88" spans="1:4" ht="14.25" customHeight="1">
      <c r="A88" s="122" t="s">
        <v>589</v>
      </c>
      <c r="B88" s="6" t="s">
        <v>33</v>
      </c>
      <c r="C88" s="35">
        <v>62.9</v>
      </c>
      <c r="D88" s="35">
        <v>62.9</v>
      </c>
    </row>
    <row r="89" spans="1:4" ht="14.25" customHeight="1">
      <c r="A89" s="122" t="s">
        <v>590</v>
      </c>
      <c r="B89" s="6" t="s">
        <v>34</v>
      </c>
      <c r="C89" s="35">
        <v>67.9</v>
      </c>
      <c r="D89" s="35">
        <v>67.9</v>
      </c>
    </row>
    <row r="90" spans="1:4" ht="14.25" customHeight="1">
      <c r="A90" s="122" t="s">
        <v>591</v>
      </c>
      <c r="B90" s="6" t="s">
        <v>35</v>
      </c>
      <c r="C90" s="46">
        <v>47</v>
      </c>
      <c r="D90" s="46">
        <v>46.9</v>
      </c>
    </row>
    <row r="91" spans="1:4" ht="14.25" customHeight="1">
      <c r="A91" s="127" t="s">
        <v>593</v>
      </c>
      <c r="B91" s="128" t="s">
        <v>37</v>
      </c>
      <c r="C91" s="131">
        <f>SUM(C93)+C92</f>
        <v>146.5</v>
      </c>
      <c r="D91" s="131">
        <f>SUM(D93)+D92</f>
        <v>146.3</v>
      </c>
    </row>
    <row r="92" spans="1:4" ht="14.25" customHeight="1">
      <c r="A92" s="122" t="s">
        <v>594</v>
      </c>
      <c r="B92" s="6" t="s">
        <v>38</v>
      </c>
      <c r="C92" s="131">
        <v>99.1</v>
      </c>
      <c r="D92" s="131">
        <v>99</v>
      </c>
    </row>
    <row r="93" spans="1:4" ht="14.25" customHeight="1">
      <c r="A93" s="122" t="s">
        <v>592</v>
      </c>
      <c r="B93" s="6" t="s">
        <v>39</v>
      </c>
      <c r="C93" s="46">
        <v>47.4</v>
      </c>
      <c r="D93" s="46">
        <v>47.3</v>
      </c>
    </row>
    <row r="94" spans="1:4" ht="14.25" customHeight="1">
      <c r="A94" s="125" t="s">
        <v>455</v>
      </c>
      <c r="B94" s="34" t="s">
        <v>413</v>
      </c>
      <c r="C94" s="130">
        <f>SUM(C95)</f>
        <v>1.4</v>
      </c>
      <c r="D94" s="130">
        <f>SUM(D95)</f>
        <v>1.4</v>
      </c>
    </row>
    <row r="95" spans="1:4" ht="14.25" customHeight="1">
      <c r="A95" s="127" t="s">
        <v>595</v>
      </c>
      <c r="B95" s="128" t="s">
        <v>36</v>
      </c>
      <c r="C95" s="131">
        <v>1.4</v>
      </c>
      <c r="D95" s="131">
        <v>1.4</v>
      </c>
    </row>
    <row r="96" spans="1:4" ht="19.5" customHeight="1" hidden="1">
      <c r="A96" s="123" t="s">
        <v>456</v>
      </c>
      <c r="B96" s="74" t="s">
        <v>457</v>
      </c>
      <c r="C96" s="75">
        <f>C97</f>
        <v>0</v>
      </c>
      <c r="D96" s="75">
        <f>D97</f>
        <v>0</v>
      </c>
    </row>
    <row r="97" spans="1:4" ht="14.25" customHeight="1" hidden="1">
      <c r="A97" s="124" t="s">
        <v>458</v>
      </c>
      <c r="B97" s="42" t="s">
        <v>48</v>
      </c>
      <c r="C97" s="47">
        <f>SUM(C98)</f>
        <v>0</v>
      </c>
      <c r="D97" s="47">
        <f>SUM(D98)</f>
        <v>0</v>
      </c>
    </row>
    <row r="98" spans="1:4" ht="19.5" customHeight="1" hidden="1">
      <c r="A98" s="124" t="s">
        <v>459</v>
      </c>
      <c r="B98" s="126" t="s">
        <v>460</v>
      </c>
      <c r="C98" s="47">
        <f>SUM(C99)</f>
        <v>0</v>
      </c>
      <c r="D98" s="47">
        <f>SUM(D99)</f>
        <v>0</v>
      </c>
    </row>
    <row r="99" spans="1:4" ht="15.75" customHeight="1" hidden="1">
      <c r="A99" s="124" t="s">
        <v>461</v>
      </c>
      <c r="B99" s="126" t="s">
        <v>462</v>
      </c>
      <c r="C99" s="47">
        <f>SUM(C103)+C100</f>
        <v>0</v>
      </c>
      <c r="D99" s="47">
        <f>SUM(D103)+D100</f>
        <v>0</v>
      </c>
    </row>
    <row r="100" spans="1:4" ht="27.75" customHeight="1" hidden="1">
      <c r="A100" s="125" t="s">
        <v>557</v>
      </c>
      <c r="B100" s="34" t="s">
        <v>518</v>
      </c>
      <c r="C100" s="130">
        <f>SUM(C101)</f>
        <v>0</v>
      </c>
      <c r="D100" s="130">
        <f>SUM(D101)</f>
        <v>0</v>
      </c>
    </row>
    <row r="101" spans="1:4" ht="17.25" customHeight="1" hidden="1">
      <c r="A101" s="127" t="s">
        <v>558</v>
      </c>
      <c r="B101" s="128" t="s">
        <v>36</v>
      </c>
      <c r="C101" s="131">
        <f>SUM(C102)</f>
        <v>0</v>
      </c>
      <c r="D101" s="131">
        <f>SUM(D102)</f>
        <v>0</v>
      </c>
    </row>
    <row r="102" spans="1:4" ht="14.25" customHeight="1" hidden="1">
      <c r="A102" s="122" t="s">
        <v>558</v>
      </c>
      <c r="B102" s="6" t="s">
        <v>36</v>
      </c>
      <c r="C102" s="46">
        <v>0</v>
      </c>
      <c r="D102" s="46">
        <v>0</v>
      </c>
    </row>
    <row r="103" spans="1:4" ht="27.75" customHeight="1" hidden="1">
      <c r="A103" s="125" t="s">
        <v>463</v>
      </c>
      <c r="B103" s="34" t="s">
        <v>464</v>
      </c>
      <c r="C103" s="130">
        <f>SUM(C104)</f>
        <v>0</v>
      </c>
      <c r="D103" s="130">
        <f>SUM(D104)</f>
        <v>0</v>
      </c>
    </row>
    <row r="104" spans="1:4" ht="17.25" customHeight="1" hidden="1">
      <c r="A104" s="127" t="s">
        <v>559</v>
      </c>
      <c r="B104" s="128" t="s">
        <v>36</v>
      </c>
      <c r="C104" s="131">
        <f>SUM(C105)</f>
        <v>0</v>
      </c>
      <c r="D104" s="131">
        <f>SUM(D105)</f>
        <v>0</v>
      </c>
    </row>
    <row r="105" spans="1:4" ht="14.25" customHeight="1" hidden="1">
      <c r="A105" s="122" t="s">
        <v>559</v>
      </c>
      <c r="B105" s="6" t="s">
        <v>36</v>
      </c>
      <c r="C105" s="46">
        <v>0</v>
      </c>
      <c r="D105" s="46">
        <v>0</v>
      </c>
    </row>
    <row r="106" spans="1:4" ht="27.75" customHeight="1">
      <c r="A106" s="123" t="s">
        <v>416</v>
      </c>
      <c r="B106" s="77" t="s">
        <v>73</v>
      </c>
      <c r="C106" s="76">
        <f>C107+C187+C199+C205+C256+C262+C302+C273+C309</f>
        <v>80013.3</v>
      </c>
      <c r="D106" s="76">
        <f>D107+D187+D199+D205+D256+D262+D302+D273+D309</f>
        <v>78222.6</v>
      </c>
    </row>
    <row r="107" spans="1:4" ht="14.25" customHeight="1">
      <c r="A107" s="124" t="s">
        <v>417</v>
      </c>
      <c r="B107" s="42" t="s">
        <v>48</v>
      </c>
      <c r="C107" s="47">
        <f>C108+C141+C145</f>
        <v>13597.900000000001</v>
      </c>
      <c r="D107" s="47">
        <f>D108+D141+D145</f>
        <v>13434.2</v>
      </c>
    </row>
    <row r="108" spans="1:4" ht="52.5" customHeight="1">
      <c r="A108" s="124" t="s">
        <v>418</v>
      </c>
      <c r="B108" s="44" t="s">
        <v>779</v>
      </c>
      <c r="C108" s="4">
        <f>C109+C118+C137</f>
        <v>11084.6</v>
      </c>
      <c r="D108" s="4">
        <f>D109+D118+D137</f>
        <v>10922.000000000002</v>
      </c>
    </row>
    <row r="109" spans="1:4" ht="56.25" customHeight="1">
      <c r="A109" s="124" t="s">
        <v>465</v>
      </c>
      <c r="B109" s="34" t="s">
        <v>596</v>
      </c>
      <c r="C109" s="51">
        <f>C110+C114</f>
        <v>1148.3999999999999</v>
      </c>
      <c r="D109" s="51">
        <f>D110+D114</f>
        <v>1129</v>
      </c>
    </row>
    <row r="110" spans="1:4" ht="25.5" customHeight="1">
      <c r="A110" s="125" t="s">
        <v>466</v>
      </c>
      <c r="B110" s="34" t="s">
        <v>518</v>
      </c>
      <c r="C110" s="88">
        <f>C111</f>
        <v>1128.8</v>
      </c>
      <c r="D110" s="88">
        <f>D111</f>
        <v>1109.4</v>
      </c>
    </row>
    <row r="111" spans="1:4" ht="12.75" customHeight="1">
      <c r="A111" s="127" t="s">
        <v>597</v>
      </c>
      <c r="B111" s="128" t="s">
        <v>25</v>
      </c>
      <c r="C111" s="129">
        <f>C112+C113</f>
        <v>1128.8</v>
      </c>
      <c r="D111" s="129">
        <f>D112+D113</f>
        <v>1109.4</v>
      </c>
    </row>
    <row r="112" spans="1:4" ht="12.75" customHeight="1">
      <c r="A112" s="122" t="s">
        <v>598</v>
      </c>
      <c r="B112" s="6" t="s">
        <v>26</v>
      </c>
      <c r="C112" s="35">
        <v>888.2</v>
      </c>
      <c r="D112" s="39">
        <v>888.2</v>
      </c>
    </row>
    <row r="113" spans="1:4" ht="12.75" customHeight="1">
      <c r="A113" s="122" t="s">
        <v>599</v>
      </c>
      <c r="B113" s="6" t="s">
        <v>27</v>
      </c>
      <c r="C113" s="35">
        <v>240.6</v>
      </c>
      <c r="D113" s="39">
        <v>221.2</v>
      </c>
    </row>
    <row r="114" spans="1:4" ht="25.5" customHeight="1">
      <c r="A114" s="125" t="s">
        <v>467</v>
      </c>
      <c r="B114" s="34" t="s">
        <v>464</v>
      </c>
      <c r="C114" s="88">
        <f>SUM(C115)</f>
        <v>19.6</v>
      </c>
      <c r="D114" s="88">
        <f>SUM(D115)</f>
        <v>19.6</v>
      </c>
    </row>
    <row r="115" spans="1:4" ht="13.5" customHeight="1">
      <c r="A115" s="127" t="s">
        <v>600</v>
      </c>
      <c r="B115" s="128" t="s">
        <v>30</v>
      </c>
      <c r="C115" s="129">
        <f>C116+C117</f>
        <v>19.6</v>
      </c>
      <c r="D115" s="129">
        <f>D116+D117</f>
        <v>19.6</v>
      </c>
    </row>
    <row r="116" spans="1:4" ht="13.5" customHeight="1">
      <c r="A116" s="122" t="s">
        <v>601</v>
      </c>
      <c r="B116" s="33" t="s">
        <v>31</v>
      </c>
      <c r="C116" s="35">
        <v>15.6</v>
      </c>
      <c r="D116" s="35">
        <v>15.6</v>
      </c>
    </row>
    <row r="117" spans="1:4" ht="13.5" customHeight="1">
      <c r="A117" s="122" t="s">
        <v>602</v>
      </c>
      <c r="B117" s="33" t="s">
        <v>35</v>
      </c>
      <c r="C117" s="35">
        <v>4</v>
      </c>
      <c r="D117" s="35">
        <v>4</v>
      </c>
    </row>
    <row r="118" spans="1:4" ht="42" customHeight="1">
      <c r="A118" s="124" t="s">
        <v>468</v>
      </c>
      <c r="B118" s="67" t="s">
        <v>603</v>
      </c>
      <c r="C118" s="51">
        <f>C119+C123+C133+C135</f>
        <v>9930.6</v>
      </c>
      <c r="D118" s="51">
        <f>D119+D123+D133+D135</f>
        <v>9787.400000000001</v>
      </c>
    </row>
    <row r="119" spans="1:4" ht="30" customHeight="1">
      <c r="A119" s="125" t="s">
        <v>469</v>
      </c>
      <c r="B119" s="34" t="s">
        <v>518</v>
      </c>
      <c r="C119" s="88">
        <f>C120</f>
        <v>7572.8</v>
      </c>
      <c r="D119" s="88">
        <f>D120</f>
        <v>7563.700000000001</v>
      </c>
    </row>
    <row r="120" spans="1:4" ht="12.75" customHeight="1">
      <c r="A120" s="127" t="s">
        <v>604</v>
      </c>
      <c r="B120" s="128" t="s">
        <v>25</v>
      </c>
      <c r="C120" s="129">
        <f>C121+C122</f>
        <v>7572.8</v>
      </c>
      <c r="D120" s="129">
        <f>D121+D122</f>
        <v>7563.700000000001</v>
      </c>
    </row>
    <row r="121" spans="1:4" ht="12.75" customHeight="1">
      <c r="A121" s="122" t="s">
        <v>605</v>
      </c>
      <c r="B121" s="6" t="s">
        <v>26</v>
      </c>
      <c r="C121" s="35">
        <v>5826.1</v>
      </c>
      <c r="D121" s="35">
        <v>5826.1</v>
      </c>
    </row>
    <row r="122" spans="1:4" ht="12.75" customHeight="1">
      <c r="A122" s="122" t="s">
        <v>606</v>
      </c>
      <c r="B122" s="6" t="s">
        <v>27</v>
      </c>
      <c r="C122" s="35">
        <v>1746.7</v>
      </c>
      <c r="D122" s="35">
        <v>1737.6</v>
      </c>
    </row>
    <row r="123" spans="1:4" ht="25.5" customHeight="1">
      <c r="A123" s="125" t="s">
        <v>470</v>
      </c>
      <c r="B123" s="34" t="s">
        <v>464</v>
      </c>
      <c r="C123" s="88">
        <f>SUM(C124+C130)</f>
        <v>2296.3</v>
      </c>
      <c r="D123" s="88">
        <f>SUM(D124+D130)</f>
        <v>2162.2</v>
      </c>
    </row>
    <row r="124" spans="1:4" ht="12.75" customHeight="1">
      <c r="A124" s="127" t="s">
        <v>607</v>
      </c>
      <c r="B124" s="128" t="s">
        <v>30</v>
      </c>
      <c r="C124" s="129">
        <f>C125+C126+C127+C128+C129</f>
        <v>1395.4</v>
      </c>
      <c r="D124" s="129">
        <f>D125+D126+D127+D128+D129</f>
        <v>1267.1000000000001</v>
      </c>
    </row>
    <row r="125" spans="1:4" ht="12.75" customHeight="1">
      <c r="A125" s="122" t="s">
        <v>608</v>
      </c>
      <c r="B125" s="6" t="s">
        <v>31</v>
      </c>
      <c r="C125" s="35">
        <v>210.8</v>
      </c>
      <c r="D125" s="39">
        <v>210.3</v>
      </c>
    </row>
    <row r="126" spans="1:4" ht="12.75" customHeight="1">
      <c r="A126" s="122" t="s">
        <v>609</v>
      </c>
      <c r="B126" s="6" t="s">
        <v>32</v>
      </c>
      <c r="C126" s="35">
        <v>57.2</v>
      </c>
      <c r="D126" s="39">
        <v>57.1</v>
      </c>
    </row>
    <row r="127" spans="1:4" ht="12.75" customHeight="1">
      <c r="A127" s="122" t="s">
        <v>610</v>
      </c>
      <c r="B127" s="6" t="s">
        <v>33</v>
      </c>
      <c r="C127" s="35">
        <v>253.9</v>
      </c>
      <c r="D127" s="39">
        <v>253.9</v>
      </c>
    </row>
    <row r="128" spans="1:4" ht="12.75" customHeight="1">
      <c r="A128" s="122" t="s">
        <v>611</v>
      </c>
      <c r="B128" s="6" t="s">
        <v>34</v>
      </c>
      <c r="C128" s="35">
        <v>393.9</v>
      </c>
      <c r="D128" s="39">
        <v>362</v>
      </c>
    </row>
    <row r="129" spans="1:4" ht="12.75" customHeight="1">
      <c r="A129" s="122" t="s">
        <v>612</v>
      </c>
      <c r="B129" s="6" t="s">
        <v>35</v>
      </c>
      <c r="C129" s="35">
        <v>479.6</v>
      </c>
      <c r="D129" s="39">
        <v>383.8</v>
      </c>
    </row>
    <row r="130" spans="1:4" ht="12.75" customHeight="1">
      <c r="A130" s="127" t="s">
        <v>613</v>
      </c>
      <c r="B130" s="128" t="s">
        <v>37</v>
      </c>
      <c r="C130" s="129">
        <f>C131+C132</f>
        <v>900.9</v>
      </c>
      <c r="D130" s="129">
        <f>D131+D132</f>
        <v>895.0999999999999</v>
      </c>
    </row>
    <row r="131" spans="1:4" ht="12.75" customHeight="1">
      <c r="A131" s="122" t="s">
        <v>614</v>
      </c>
      <c r="B131" s="6" t="s">
        <v>38</v>
      </c>
      <c r="C131" s="35">
        <v>570.9</v>
      </c>
      <c r="D131" s="39">
        <v>566.3</v>
      </c>
    </row>
    <row r="132" spans="1:4" ht="12.75" customHeight="1">
      <c r="A132" s="122" t="s">
        <v>615</v>
      </c>
      <c r="B132" s="6" t="s">
        <v>39</v>
      </c>
      <c r="C132" s="35">
        <v>330</v>
      </c>
      <c r="D132" s="39">
        <v>328.8</v>
      </c>
    </row>
    <row r="133" spans="1:4" ht="15" customHeight="1">
      <c r="A133" s="125" t="s">
        <v>820</v>
      </c>
      <c r="B133" s="253" t="s">
        <v>822</v>
      </c>
      <c r="C133" s="88">
        <f>SUM(C134)</f>
        <v>48.3</v>
      </c>
      <c r="D133" s="88">
        <f>SUM(D134)</f>
        <v>48.3</v>
      </c>
    </row>
    <row r="134" spans="1:4" ht="12.75" customHeight="1">
      <c r="A134" s="127" t="s">
        <v>821</v>
      </c>
      <c r="B134" s="128" t="s">
        <v>36</v>
      </c>
      <c r="C134" s="129">
        <v>48.3</v>
      </c>
      <c r="D134" s="95">
        <v>48.3</v>
      </c>
    </row>
    <row r="135" spans="1:4" ht="12.75" customHeight="1">
      <c r="A135" s="125" t="s">
        <v>471</v>
      </c>
      <c r="B135" s="34" t="s">
        <v>413</v>
      </c>
      <c r="C135" s="88">
        <f>SUM(C136)</f>
        <v>13.2</v>
      </c>
      <c r="D135" s="88">
        <f>SUM(D136)</f>
        <v>13.2</v>
      </c>
    </row>
    <row r="136" spans="1:4" ht="12.75" customHeight="1">
      <c r="A136" s="127" t="s">
        <v>616</v>
      </c>
      <c r="B136" s="128" t="s">
        <v>36</v>
      </c>
      <c r="C136" s="129">
        <v>13.2</v>
      </c>
      <c r="D136" s="95">
        <v>13.2</v>
      </c>
    </row>
    <row r="137" spans="1:4" ht="54" customHeight="1">
      <c r="A137" s="124" t="s">
        <v>617</v>
      </c>
      <c r="B137" s="67" t="s">
        <v>620</v>
      </c>
      <c r="C137" s="51">
        <f>C138</f>
        <v>5.6</v>
      </c>
      <c r="D137" s="51">
        <f>D138</f>
        <v>5.6</v>
      </c>
    </row>
    <row r="138" spans="1:4" ht="27" customHeight="1">
      <c r="A138" s="125" t="s">
        <v>618</v>
      </c>
      <c r="B138" s="34" t="s">
        <v>464</v>
      </c>
      <c r="C138" s="88">
        <f>SUM(C139)</f>
        <v>5.6</v>
      </c>
      <c r="D138" s="88">
        <f>SUM(D139)</f>
        <v>5.6</v>
      </c>
    </row>
    <row r="139" spans="1:4" ht="15" customHeight="1">
      <c r="A139" s="127" t="s">
        <v>619</v>
      </c>
      <c r="B139" s="68" t="s">
        <v>30</v>
      </c>
      <c r="C139" s="129">
        <f>SUM(C140)</f>
        <v>5.6</v>
      </c>
      <c r="D139" s="129">
        <f>SUM(D140)</f>
        <v>5.6</v>
      </c>
    </row>
    <row r="140" spans="1:4" ht="13.5" customHeight="1">
      <c r="A140" s="122" t="s">
        <v>784</v>
      </c>
      <c r="B140" s="38" t="s">
        <v>35</v>
      </c>
      <c r="C140" s="49">
        <v>5.6</v>
      </c>
      <c r="D140" s="49">
        <v>5.6</v>
      </c>
    </row>
    <row r="141" spans="1:4" ht="14.25" customHeight="1">
      <c r="A141" s="124" t="s">
        <v>472</v>
      </c>
      <c r="B141" s="132" t="s">
        <v>473</v>
      </c>
      <c r="C141" s="51">
        <f aca="true" t="shared" si="2" ref="C141:D143">SUM(C142)</f>
        <v>1</v>
      </c>
      <c r="D141" s="51">
        <f t="shared" si="2"/>
        <v>0</v>
      </c>
    </row>
    <row r="142" spans="1:4" ht="30.75" customHeight="1">
      <c r="A142" s="124" t="s">
        <v>474</v>
      </c>
      <c r="B142" s="50" t="s">
        <v>621</v>
      </c>
      <c r="C142" s="51">
        <f t="shared" si="2"/>
        <v>1</v>
      </c>
      <c r="D142" s="51">
        <f t="shared" si="2"/>
        <v>0</v>
      </c>
    </row>
    <row r="143" spans="1:4" ht="19.5" customHeight="1">
      <c r="A143" s="125" t="s">
        <v>475</v>
      </c>
      <c r="B143" s="34" t="s">
        <v>477</v>
      </c>
      <c r="C143" s="88">
        <f t="shared" si="2"/>
        <v>1</v>
      </c>
      <c r="D143" s="88">
        <f t="shared" si="2"/>
        <v>0</v>
      </c>
    </row>
    <row r="144" spans="1:4" ht="13.5" customHeight="1">
      <c r="A144" s="122" t="s">
        <v>476</v>
      </c>
      <c r="B144" s="38" t="s">
        <v>36</v>
      </c>
      <c r="C144" s="49">
        <v>1</v>
      </c>
      <c r="D144" s="49">
        <v>0</v>
      </c>
    </row>
    <row r="145" spans="1:4" ht="14.25" customHeight="1">
      <c r="A145" s="124" t="s">
        <v>419</v>
      </c>
      <c r="B145" s="132" t="s">
        <v>40</v>
      </c>
      <c r="C145" s="51">
        <f>C146+C150+C154+C163+C167+C157+C172+C177+C182</f>
        <v>2512.3</v>
      </c>
      <c r="D145" s="51">
        <f>D146+D150+D154+D163+D167+D157+D172+D177+D182</f>
        <v>2512.2</v>
      </c>
    </row>
    <row r="146" spans="1:4" ht="42" customHeight="1">
      <c r="A146" s="124" t="s">
        <v>478</v>
      </c>
      <c r="B146" s="50" t="s">
        <v>74</v>
      </c>
      <c r="C146" s="51">
        <f aca="true" t="shared" si="3" ref="C146:D148">C147</f>
        <v>78.5</v>
      </c>
      <c r="D146" s="51">
        <f t="shared" si="3"/>
        <v>78.5</v>
      </c>
    </row>
    <row r="147" spans="1:4" ht="27" customHeight="1">
      <c r="A147" s="125" t="s">
        <v>479</v>
      </c>
      <c r="B147" s="34" t="s">
        <v>464</v>
      </c>
      <c r="C147" s="88">
        <f t="shared" si="3"/>
        <v>78.5</v>
      </c>
      <c r="D147" s="88">
        <f t="shared" si="3"/>
        <v>78.5</v>
      </c>
    </row>
    <row r="148" spans="1:4" ht="15" customHeight="1">
      <c r="A148" s="127" t="s">
        <v>622</v>
      </c>
      <c r="B148" s="133" t="s">
        <v>30</v>
      </c>
      <c r="C148" s="134">
        <f t="shared" si="3"/>
        <v>78.5</v>
      </c>
      <c r="D148" s="134">
        <f t="shared" si="3"/>
        <v>78.5</v>
      </c>
    </row>
    <row r="149" spans="1:4" ht="15" customHeight="1">
      <c r="A149" s="122" t="s">
        <v>623</v>
      </c>
      <c r="B149" s="6" t="s">
        <v>35</v>
      </c>
      <c r="C149" s="49">
        <v>78.5</v>
      </c>
      <c r="D149" s="12">
        <v>78.5</v>
      </c>
    </row>
    <row r="150" spans="1:4" ht="16.5" customHeight="1" hidden="1">
      <c r="A150" s="124" t="s">
        <v>520</v>
      </c>
      <c r="B150" s="50" t="s">
        <v>519</v>
      </c>
      <c r="C150" s="51">
        <f>C151</f>
        <v>0</v>
      </c>
      <c r="D150" s="51">
        <f aca="true" t="shared" si="4" ref="C150:D152">D151</f>
        <v>0</v>
      </c>
    </row>
    <row r="151" spans="1:4" ht="31.5" customHeight="1" hidden="1">
      <c r="A151" s="125" t="s">
        <v>521</v>
      </c>
      <c r="B151" s="34" t="s">
        <v>464</v>
      </c>
      <c r="C151" s="88">
        <f t="shared" si="4"/>
        <v>0</v>
      </c>
      <c r="D151" s="88">
        <f t="shared" si="4"/>
        <v>0</v>
      </c>
    </row>
    <row r="152" spans="1:4" ht="15.75" customHeight="1" hidden="1">
      <c r="A152" s="127" t="s">
        <v>522</v>
      </c>
      <c r="B152" s="133" t="s">
        <v>30</v>
      </c>
      <c r="C152" s="134">
        <f t="shared" si="4"/>
        <v>0</v>
      </c>
      <c r="D152" s="134">
        <f t="shared" si="4"/>
        <v>0</v>
      </c>
    </row>
    <row r="153" spans="1:4" ht="19.5" customHeight="1" hidden="1">
      <c r="A153" s="122" t="s">
        <v>523</v>
      </c>
      <c r="B153" s="6" t="s">
        <v>35</v>
      </c>
      <c r="C153" s="49">
        <v>0</v>
      </c>
      <c r="D153" s="12">
        <v>0</v>
      </c>
    </row>
    <row r="154" spans="1:4" ht="54.75" customHeight="1">
      <c r="A154" s="124" t="s">
        <v>480</v>
      </c>
      <c r="B154" s="34" t="s">
        <v>624</v>
      </c>
      <c r="C154" s="51">
        <f>C155</f>
        <v>72</v>
      </c>
      <c r="D154" s="51">
        <f>D155</f>
        <v>72</v>
      </c>
    </row>
    <row r="155" spans="1:4" ht="16.5" customHeight="1">
      <c r="A155" s="124" t="s">
        <v>481</v>
      </c>
      <c r="B155" s="34" t="s">
        <v>414</v>
      </c>
      <c r="C155" s="51">
        <f>C156</f>
        <v>72</v>
      </c>
      <c r="D155" s="51">
        <f>D156</f>
        <v>72</v>
      </c>
    </row>
    <row r="156" spans="1:4" ht="14.25" customHeight="1">
      <c r="A156" s="127" t="s">
        <v>625</v>
      </c>
      <c r="B156" s="128" t="s">
        <v>36</v>
      </c>
      <c r="C156" s="129">
        <v>72</v>
      </c>
      <c r="D156" s="95">
        <v>72</v>
      </c>
    </row>
    <row r="157" spans="1:4" ht="14.25" customHeight="1">
      <c r="A157" s="124" t="s">
        <v>482</v>
      </c>
      <c r="B157" s="34" t="s">
        <v>123</v>
      </c>
      <c r="C157" s="51">
        <f>SUM(C158)</f>
        <v>255</v>
      </c>
      <c r="D157" s="51">
        <f>SUM(D158)</f>
        <v>255</v>
      </c>
    </row>
    <row r="158" spans="1:4" ht="28.5" customHeight="1">
      <c r="A158" s="124" t="s">
        <v>483</v>
      </c>
      <c r="B158" s="34" t="s">
        <v>464</v>
      </c>
      <c r="C158" s="51">
        <f>SUM(C159+C161)</f>
        <v>255</v>
      </c>
      <c r="D158" s="51">
        <f>SUM(D159+D161)</f>
        <v>255</v>
      </c>
    </row>
    <row r="159" spans="1:4" ht="14.25" customHeight="1">
      <c r="A159" s="127" t="s">
        <v>626</v>
      </c>
      <c r="B159" s="128" t="s">
        <v>30</v>
      </c>
      <c r="C159" s="129">
        <f>SUM(C160)</f>
        <v>193.5</v>
      </c>
      <c r="D159" s="129">
        <f>SUM(D160)</f>
        <v>193.5</v>
      </c>
    </row>
    <row r="160" spans="1:4" ht="14.25" customHeight="1">
      <c r="A160" s="122" t="s">
        <v>627</v>
      </c>
      <c r="B160" s="6" t="s">
        <v>35</v>
      </c>
      <c r="C160" s="35">
        <v>193.5</v>
      </c>
      <c r="D160" s="39">
        <v>193.5</v>
      </c>
    </row>
    <row r="161" spans="1:4" ht="14.25" customHeight="1">
      <c r="A161" s="127" t="s">
        <v>628</v>
      </c>
      <c r="B161" s="128" t="s">
        <v>37</v>
      </c>
      <c r="C161" s="129">
        <f>SUM(C162)</f>
        <v>61.5</v>
      </c>
      <c r="D161" s="129">
        <f>SUM(D162)</f>
        <v>61.5</v>
      </c>
    </row>
    <row r="162" spans="1:4" ht="14.25" customHeight="1">
      <c r="A162" s="122" t="s">
        <v>629</v>
      </c>
      <c r="B162" s="6" t="s">
        <v>39</v>
      </c>
      <c r="C162" s="35">
        <v>61.5</v>
      </c>
      <c r="D162" s="39">
        <v>61.5</v>
      </c>
    </row>
    <row r="163" spans="1:4" ht="27.75" customHeight="1">
      <c r="A163" s="124" t="s">
        <v>630</v>
      </c>
      <c r="B163" s="50" t="s">
        <v>634</v>
      </c>
      <c r="C163" s="51">
        <f aca="true" t="shared" si="5" ref="C163:D165">C164</f>
        <v>951.7</v>
      </c>
      <c r="D163" s="51">
        <f t="shared" si="5"/>
        <v>951.7</v>
      </c>
    </row>
    <row r="164" spans="1:4" ht="27" customHeight="1">
      <c r="A164" s="125" t="s">
        <v>631</v>
      </c>
      <c r="B164" s="34" t="s">
        <v>464</v>
      </c>
      <c r="C164" s="88">
        <f t="shared" si="5"/>
        <v>951.7</v>
      </c>
      <c r="D164" s="88">
        <f t="shared" si="5"/>
        <v>951.7</v>
      </c>
    </row>
    <row r="165" spans="1:4" ht="15" customHeight="1">
      <c r="A165" s="127" t="s">
        <v>632</v>
      </c>
      <c r="B165" s="133" t="s">
        <v>30</v>
      </c>
      <c r="C165" s="134">
        <f t="shared" si="5"/>
        <v>951.7</v>
      </c>
      <c r="D165" s="134">
        <f t="shared" si="5"/>
        <v>951.7</v>
      </c>
    </row>
    <row r="166" spans="1:4" ht="15" customHeight="1">
      <c r="A166" s="122" t="s">
        <v>633</v>
      </c>
      <c r="B166" s="6" t="s">
        <v>35</v>
      </c>
      <c r="C166" s="49">
        <v>951.7</v>
      </c>
      <c r="D166" s="12">
        <v>951.7</v>
      </c>
    </row>
    <row r="167" spans="1:4" ht="41.25" customHeight="1">
      <c r="A167" s="124" t="s">
        <v>635</v>
      </c>
      <c r="B167" s="34" t="s">
        <v>640</v>
      </c>
      <c r="C167" s="51">
        <f aca="true" t="shared" si="6" ref="C167:D169">SUM(C168)</f>
        <v>651.6</v>
      </c>
      <c r="D167" s="51">
        <f t="shared" si="6"/>
        <v>651.5</v>
      </c>
    </row>
    <row r="168" spans="1:4" ht="27.75" customHeight="1">
      <c r="A168" s="124" t="s">
        <v>636</v>
      </c>
      <c r="B168" s="34" t="s">
        <v>464</v>
      </c>
      <c r="C168" s="51">
        <f>SUM(C169+C171)</f>
        <v>651.6</v>
      </c>
      <c r="D168" s="51">
        <f>SUM(D169+D171)</f>
        <v>651.5</v>
      </c>
    </row>
    <row r="169" spans="1:4" ht="14.25" customHeight="1">
      <c r="A169" s="127" t="s">
        <v>637</v>
      </c>
      <c r="B169" s="128" t="s">
        <v>30</v>
      </c>
      <c r="C169" s="129">
        <f t="shared" si="6"/>
        <v>601.7</v>
      </c>
      <c r="D169" s="129">
        <f t="shared" si="6"/>
        <v>601.6</v>
      </c>
    </row>
    <row r="170" spans="1:4" ht="14.25" customHeight="1">
      <c r="A170" s="122" t="s">
        <v>638</v>
      </c>
      <c r="B170" s="6" t="s">
        <v>35</v>
      </c>
      <c r="C170" s="35">
        <v>601.7</v>
      </c>
      <c r="D170" s="39">
        <v>601.6</v>
      </c>
    </row>
    <row r="171" spans="1:4" ht="14.25" customHeight="1">
      <c r="A171" s="127" t="s">
        <v>639</v>
      </c>
      <c r="B171" s="128" t="s">
        <v>36</v>
      </c>
      <c r="C171" s="129">
        <v>49.9</v>
      </c>
      <c r="D171" s="129">
        <v>49.9</v>
      </c>
    </row>
    <row r="172" spans="1:4" ht="53.25" customHeight="1">
      <c r="A172" s="124" t="s">
        <v>484</v>
      </c>
      <c r="B172" s="34" t="s">
        <v>644</v>
      </c>
      <c r="C172" s="51">
        <f aca="true" t="shared" si="7" ref="C172:D174">SUM(C173)</f>
        <v>122.5</v>
      </c>
      <c r="D172" s="51">
        <f t="shared" si="7"/>
        <v>122.5</v>
      </c>
    </row>
    <row r="173" spans="1:4" ht="27.75" customHeight="1">
      <c r="A173" s="124" t="s">
        <v>485</v>
      </c>
      <c r="B173" s="34" t="s">
        <v>464</v>
      </c>
      <c r="C173" s="51">
        <f>SUM(C174+C176)</f>
        <v>122.5</v>
      </c>
      <c r="D173" s="51">
        <f>SUM(D174+D176)</f>
        <v>122.5</v>
      </c>
    </row>
    <row r="174" spans="1:4" ht="14.25" customHeight="1">
      <c r="A174" s="127" t="s">
        <v>641</v>
      </c>
      <c r="B174" s="128" t="s">
        <v>30</v>
      </c>
      <c r="C174" s="129">
        <f t="shared" si="7"/>
        <v>102.5</v>
      </c>
      <c r="D174" s="129">
        <f t="shared" si="7"/>
        <v>102.5</v>
      </c>
    </row>
    <row r="175" spans="1:4" ht="14.25" customHeight="1">
      <c r="A175" s="122" t="s">
        <v>642</v>
      </c>
      <c r="B175" s="6" t="s">
        <v>35</v>
      </c>
      <c r="C175" s="35">
        <v>102.5</v>
      </c>
      <c r="D175" s="39">
        <v>102.5</v>
      </c>
    </row>
    <row r="176" spans="1:4" ht="14.25" customHeight="1">
      <c r="A176" s="127" t="s">
        <v>643</v>
      </c>
      <c r="B176" s="128" t="s">
        <v>36</v>
      </c>
      <c r="C176" s="129">
        <v>20</v>
      </c>
      <c r="D176" s="129">
        <v>20</v>
      </c>
    </row>
    <row r="177" spans="1:4" ht="51.75" customHeight="1">
      <c r="A177" s="124" t="s">
        <v>486</v>
      </c>
      <c r="B177" s="34" t="s">
        <v>648</v>
      </c>
      <c r="C177" s="51">
        <f aca="true" t="shared" si="8" ref="C177:D179">SUM(C178)</f>
        <v>168</v>
      </c>
      <c r="D177" s="51">
        <f t="shared" si="8"/>
        <v>168</v>
      </c>
    </row>
    <row r="178" spans="1:4" ht="27.75" customHeight="1">
      <c r="A178" s="124" t="s">
        <v>487</v>
      </c>
      <c r="B178" s="34" t="s">
        <v>464</v>
      </c>
      <c r="C178" s="51">
        <f>SUM(C179+C181)</f>
        <v>168</v>
      </c>
      <c r="D178" s="51">
        <f>SUM(D179+D181)</f>
        <v>168</v>
      </c>
    </row>
    <row r="179" spans="1:4" ht="14.25" customHeight="1">
      <c r="A179" s="127" t="s">
        <v>645</v>
      </c>
      <c r="B179" s="128" t="s">
        <v>30</v>
      </c>
      <c r="C179" s="129">
        <f t="shared" si="8"/>
        <v>156</v>
      </c>
      <c r="D179" s="129">
        <f t="shared" si="8"/>
        <v>156</v>
      </c>
    </row>
    <row r="180" spans="1:4" ht="14.25" customHeight="1">
      <c r="A180" s="122" t="s">
        <v>646</v>
      </c>
      <c r="B180" s="6" t="s">
        <v>35</v>
      </c>
      <c r="C180" s="35">
        <v>156</v>
      </c>
      <c r="D180" s="39">
        <v>156</v>
      </c>
    </row>
    <row r="181" spans="1:4" ht="14.25" customHeight="1">
      <c r="A181" s="127" t="s">
        <v>647</v>
      </c>
      <c r="B181" s="128" t="s">
        <v>36</v>
      </c>
      <c r="C181" s="129">
        <v>12</v>
      </c>
      <c r="D181" s="129">
        <v>12</v>
      </c>
    </row>
    <row r="182" spans="1:4" ht="67.5" customHeight="1">
      <c r="A182" s="124" t="s">
        <v>488</v>
      </c>
      <c r="B182" s="34" t="s">
        <v>652</v>
      </c>
      <c r="C182" s="51">
        <f aca="true" t="shared" si="9" ref="C182:D184">SUM(C183)</f>
        <v>213</v>
      </c>
      <c r="D182" s="51">
        <f t="shared" si="9"/>
        <v>213</v>
      </c>
    </row>
    <row r="183" spans="1:4" ht="28.5" customHeight="1">
      <c r="A183" s="124" t="s">
        <v>489</v>
      </c>
      <c r="B183" s="34" t="s">
        <v>464</v>
      </c>
      <c r="C183" s="51">
        <f>SUM(C184+C186)</f>
        <v>213</v>
      </c>
      <c r="D183" s="51">
        <f>SUM(D184+D186)</f>
        <v>213</v>
      </c>
    </row>
    <row r="184" spans="1:4" ht="14.25" customHeight="1">
      <c r="A184" s="127" t="s">
        <v>649</v>
      </c>
      <c r="B184" s="128" t="s">
        <v>30</v>
      </c>
      <c r="C184" s="129">
        <f t="shared" si="9"/>
        <v>198</v>
      </c>
      <c r="D184" s="129">
        <f t="shared" si="9"/>
        <v>198</v>
      </c>
    </row>
    <row r="185" spans="1:4" ht="14.25" customHeight="1">
      <c r="A185" s="122" t="s">
        <v>650</v>
      </c>
      <c r="B185" s="6" t="s">
        <v>35</v>
      </c>
      <c r="C185" s="35">
        <v>198</v>
      </c>
      <c r="D185" s="39">
        <v>198</v>
      </c>
    </row>
    <row r="186" spans="1:4" ht="14.25" customHeight="1">
      <c r="A186" s="127" t="s">
        <v>651</v>
      </c>
      <c r="B186" s="128" t="s">
        <v>36</v>
      </c>
      <c r="C186" s="129">
        <v>15</v>
      </c>
      <c r="D186" s="129">
        <v>15</v>
      </c>
    </row>
    <row r="187" spans="1:4" ht="26.25" customHeight="1">
      <c r="A187" s="124" t="s">
        <v>0</v>
      </c>
      <c r="B187" s="126" t="s">
        <v>41</v>
      </c>
      <c r="C187" s="51">
        <f>C188</f>
        <v>422</v>
      </c>
      <c r="D187" s="51">
        <f>D188</f>
        <v>422</v>
      </c>
    </row>
    <row r="188" spans="1:4" ht="39.75" customHeight="1">
      <c r="A188" s="124" t="s">
        <v>1</v>
      </c>
      <c r="B188" s="126" t="s">
        <v>2</v>
      </c>
      <c r="C188" s="51">
        <f>C189+C195</f>
        <v>422</v>
      </c>
      <c r="D188" s="51">
        <f>D189+D195</f>
        <v>422</v>
      </c>
    </row>
    <row r="189" spans="1:4" ht="98.25" customHeight="1">
      <c r="A189" s="124" t="s">
        <v>490</v>
      </c>
      <c r="B189" s="67" t="s">
        <v>657</v>
      </c>
      <c r="C189" s="51">
        <f>C190</f>
        <v>397</v>
      </c>
      <c r="D189" s="51">
        <f>D190</f>
        <v>397</v>
      </c>
    </row>
    <row r="190" spans="1:4" ht="27.75" customHeight="1">
      <c r="A190" s="124" t="s">
        <v>491</v>
      </c>
      <c r="B190" s="34" t="s">
        <v>464</v>
      </c>
      <c r="C190" s="51">
        <f>C191+C192</f>
        <v>397</v>
      </c>
      <c r="D190" s="51">
        <f>D191+D192</f>
        <v>397</v>
      </c>
    </row>
    <row r="191" spans="1:4" ht="17.25" customHeight="1">
      <c r="A191" s="127" t="s">
        <v>656</v>
      </c>
      <c r="B191" s="135" t="s">
        <v>36</v>
      </c>
      <c r="C191" s="129">
        <v>24</v>
      </c>
      <c r="D191" s="129">
        <v>24</v>
      </c>
    </row>
    <row r="192" spans="1:4" ht="12.75" customHeight="1">
      <c r="A192" s="127" t="s">
        <v>653</v>
      </c>
      <c r="B192" s="128" t="s">
        <v>37</v>
      </c>
      <c r="C192" s="129">
        <f>C193+C194</f>
        <v>373</v>
      </c>
      <c r="D192" s="129">
        <f>D193+D194</f>
        <v>373</v>
      </c>
    </row>
    <row r="193" spans="1:4" ht="12.75" customHeight="1">
      <c r="A193" s="122" t="s">
        <v>654</v>
      </c>
      <c r="B193" s="6" t="s">
        <v>38</v>
      </c>
      <c r="C193" s="35">
        <v>226.7</v>
      </c>
      <c r="D193" s="39">
        <v>226.7</v>
      </c>
    </row>
    <row r="194" spans="1:4" ht="12.75" customHeight="1">
      <c r="A194" s="122" t="s">
        <v>655</v>
      </c>
      <c r="B194" s="6" t="s">
        <v>39</v>
      </c>
      <c r="C194" s="35">
        <v>146.3</v>
      </c>
      <c r="D194" s="39">
        <v>146.3</v>
      </c>
    </row>
    <row r="195" spans="1:4" ht="67.5" customHeight="1">
      <c r="A195" s="124" t="s">
        <v>492</v>
      </c>
      <c r="B195" s="67" t="s">
        <v>3</v>
      </c>
      <c r="C195" s="51">
        <f aca="true" t="shared" si="10" ref="C195:D197">C196</f>
        <v>25</v>
      </c>
      <c r="D195" s="51">
        <f t="shared" si="10"/>
        <v>25</v>
      </c>
    </row>
    <row r="196" spans="1:4" ht="26.25" customHeight="1">
      <c r="A196" s="124" t="s">
        <v>493</v>
      </c>
      <c r="B196" s="34" t="s">
        <v>464</v>
      </c>
      <c r="C196" s="51">
        <f t="shared" si="10"/>
        <v>25</v>
      </c>
      <c r="D196" s="51">
        <f t="shared" si="10"/>
        <v>25</v>
      </c>
    </row>
    <row r="197" spans="1:4" ht="15" customHeight="1">
      <c r="A197" s="127" t="s">
        <v>658</v>
      </c>
      <c r="B197" s="135" t="s">
        <v>30</v>
      </c>
      <c r="C197" s="129">
        <f t="shared" si="10"/>
        <v>25</v>
      </c>
      <c r="D197" s="129">
        <f t="shared" si="10"/>
        <v>25</v>
      </c>
    </row>
    <row r="198" spans="1:4" ht="15" customHeight="1">
      <c r="A198" s="122" t="s">
        <v>659</v>
      </c>
      <c r="B198" s="11" t="s">
        <v>35</v>
      </c>
      <c r="C198" s="35">
        <v>25</v>
      </c>
      <c r="D198" s="39">
        <v>25</v>
      </c>
    </row>
    <row r="199" spans="1:4" ht="12.75">
      <c r="A199" s="124" t="s">
        <v>373</v>
      </c>
      <c r="B199" s="32" t="s">
        <v>122</v>
      </c>
      <c r="C199" s="51">
        <f>C200</f>
        <v>606.4</v>
      </c>
      <c r="D199" s="51">
        <f>D200</f>
        <v>606.4</v>
      </c>
    </row>
    <row r="200" spans="1:4" ht="12.75">
      <c r="A200" s="124" t="s">
        <v>374</v>
      </c>
      <c r="B200" s="32" t="s">
        <v>331</v>
      </c>
      <c r="C200" s="51">
        <f aca="true" t="shared" si="11" ref="C200:D203">C201</f>
        <v>606.4</v>
      </c>
      <c r="D200" s="51">
        <f t="shared" si="11"/>
        <v>606.4</v>
      </c>
    </row>
    <row r="201" spans="1:4" ht="112.5" customHeight="1">
      <c r="A201" s="124" t="s">
        <v>494</v>
      </c>
      <c r="B201" s="67" t="s">
        <v>660</v>
      </c>
      <c r="C201" s="51">
        <f t="shared" si="11"/>
        <v>606.4</v>
      </c>
      <c r="D201" s="51">
        <f t="shared" si="11"/>
        <v>606.4</v>
      </c>
    </row>
    <row r="202" spans="1:4" ht="30" customHeight="1">
      <c r="A202" s="124" t="s">
        <v>495</v>
      </c>
      <c r="B202" s="34" t="s">
        <v>464</v>
      </c>
      <c r="C202" s="51">
        <f>C203</f>
        <v>606.4</v>
      </c>
      <c r="D202" s="51">
        <f>D203</f>
        <v>606.4</v>
      </c>
    </row>
    <row r="203" spans="1:4" ht="12.75">
      <c r="A203" s="127" t="s">
        <v>496</v>
      </c>
      <c r="B203" s="135" t="s">
        <v>30</v>
      </c>
      <c r="C203" s="129">
        <f t="shared" si="11"/>
        <v>606.4</v>
      </c>
      <c r="D203" s="129">
        <f t="shared" si="11"/>
        <v>606.4</v>
      </c>
    </row>
    <row r="204" spans="1:4" ht="12.75">
      <c r="A204" s="122" t="s">
        <v>661</v>
      </c>
      <c r="B204" s="11" t="s">
        <v>35</v>
      </c>
      <c r="C204" s="35">
        <v>606.4</v>
      </c>
      <c r="D204" s="39">
        <v>606.4</v>
      </c>
    </row>
    <row r="205" spans="1:4" ht="19.5" customHeight="1">
      <c r="A205" s="124" t="s">
        <v>375</v>
      </c>
      <c r="B205" s="32" t="s">
        <v>42</v>
      </c>
      <c r="C205" s="51">
        <f>C206</f>
        <v>47017</v>
      </c>
      <c r="D205" s="51">
        <f>D206</f>
        <v>46756.700000000004</v>
      </c>
    </row>
    <row r="206" spans="1:4" ht="15" customHeight="1">
      <c r="A206" s="124" t="s">
        <v>376</v>
      </c>
      <c r="B206" s="32" t="s">
        <v>75</v>
      </c>
      <c r="C206" s="51">
        <f>C207+C214+C218+C224+C230+C238+C242+C249</f>
        <v>47017</v>
      </c>
      <c r="D206" s="51">
        <f>D207+D214+D218+D224+D230+D238+D242+D249</f>
        <v>46756.700000000004</v>
      </c>
    </row>
    <row r="207" spans="1:4" ht="27">
      <c r="A207" s="124" t="s">
        <v>377</v>
      </c>
      <c r="B207" s="67" t="s">
        <v>378</v>
      </c>
      <c r="C207" s="51">
        <f>C208</f>
        <v>17811.6</v>
      </c>
      <c r="D207" s="51">
        <f>D208</f>
        <v>17594.4</v>
      </c>
    </row>
    <row r="208" spans="1:4" ht="26.25" customHeight="1">
      <c r="A208" s="124" t="s">
        <v>497</v>
      </c>
      <c r="B208" s="34" t="s">
        <v>464</v>
      </c>
      <c r="C208" s="51">
        <f>C209+C211</f>
        <v>17811.6</v>
      </c>
      <c r="D208" s="51">
        <f>D209+D211</f>
        <v>17594.4</v>
      </c>
    </row>
    <row r="209" spans="1:4" ht="15.75" customHeight="1">
      <c r="A209" s="127" t="s">
        <v>662</v>
      </c>
      <c r="B209" s="68" t="s">
        <v>30</v>
      </c>
      <c r="C209" s="129">
        <f>C210</f>
        <v>14673.4</v>
      </c>
      <c r="D209" s="129">
        <f>D210</f>
        <v>14456.4</v>
      </c>
    </row>
    <row r="210" spans="1:4" ht="15" customHeight="1">
      <c r="A210" s="122" t="s">
        <v>663</v>
      </c>
      <c r="B210" s="11" t="s">
        <v>35</v>
      </c>
      <c r="C210" s="49">
        <v>14673.4</v>
      </c>
      <c r="D210" s="12">
        <v>14456.4</v>
      </c>
    </row>
    <row r="211" spans="1:4" ht="15" customHeight="1">
      <c r="A211" s="127" t="s">
        <v>664</v>
      </c>
      <c r="B211" s="68" t="s">
        <v>37</v>
      </c>
      <c r="C211" s="129">
        <f>C212+C213</f>
        <v>3138.2</v>
      </c>
      <c r="D211" s="129">
        <f>D212+D213</f>
        <v>3138</v>
      </c>
    </row>
    <row r="212" spans="1:4" ht="15" customHeight="1">
      <c r="A212" s="122" t="s">
        <v>665</v>
      </c>
      <c r="B212" s="6" t="s">
        <v>38</v>
      </c>
      <c r="C212" s="35">
        <v>3027.7</v>
      </c>
      <c r="D212" s="39">
        <v>3027.6</v>
      </c>
    </row>
    <row r="213" spans="1:4" ht="15" customHeight="1">
      <c r="A213" s="122" t="s">
        <v>666</v>
      </c>
      <c r="B213" s="11" t="s">
        <v>39</v>
      </c>
      <c r="C213" s="49">
        <v>110.5</v>
      </c>
      <c r="D213" s="12">
        <v>110.4</v>
      </c>
    </row>
    <row r="214" spans="1:4" ht="40.5" customHeight="1">
      <c r="A214" s="124" t="s">
        <v>377</v>
      </c>
      <c r="B214" s="67" t="s">
        <v>667</v>
      </c>
      <c r="C214" s="51">
        <f aca="true" t="shared" si="12" ref="C214:D216">C215</f>
        <v>5390.4</v>
      </c>
      <c r="D214" s="51">
        <f t="shared" si="12"/>
        <v>5390.4</v>
      </c>
    </row>
    <row r="215" spans="1:4" ht="26.25" customHeight="1">
      <c r="A215" s="124" t="s">
        <v>497</v>
      </c>
      <c r="B215" s="34" t="s">
        <v>464</v>
      </c>
      <c r="C215" s="51">
        <f t="shared" si="12"/>
        <v>5390.4</v>
      </c>
      <c r="D215" s="51">
        <f t="shared" si="12"/>
        <v>5390.4</v>
      </c>
    </row>
    <row r="216" spans="1:4" ht="15.75" customHeight="1">
      <c r="A216" s="127" t="s">
        <v>662</v>
      </c>
      <c r="B216" s="68" t="s">
        <v>30</v>
      </c>
      <c r="C216" s="129">
        <f t="shared" si="12"/>
        <v>5390.4</v>
      </c>
      <c r="D216" s="129">
        <f t="shared" si="12"/>
        <v>5390.4</v>
      </c>
    </row>
    <row r="217" spans="1:4" ht="15" customHeight="1">
      <c r="A217" s="122" t="s">
        <v>663</v>
      </c>
      <c r="B217" s="11" t="s">
        <v>35</v>
      </c>
      <c r="C217" s="49">
        <v>5390.4</v>
      </c>
      <c r="D217" s="12">
        <v>5390.4</v>
      </c>
    </row>
    <row r="218" spans="1:4" ht="38.25" customHeight="1">
      <c r="A218" s="124" t="s">
        <v>379</v>
      </c>
      <c r="B218" s="67" t="s">
        <v>552</v>
      </c>
      <c r="C218" s="51">
        <f>C219</f>
        <v>3238</v>
      </c>
      <c r="D218" s="51">
        <f>D219</f>
        <v>3237.7</v>
      </c>
    </row>
    <row r="219" spans="1:4" ht="27" customHeight="1">
      <c r="A219" s="124" t="s">
        <v>498</v>
      </c>
      <c r="B219" s="34" t="s">
        <v>464</v>
      </c>
      <c r="C219" s="51">
        <f>C220+C222</f>
        <v>3238</v>
      </c>
      <c r="D219" s="51">
        <f>D220+D222</f>
        <v>3237.7</v>
      </c>
    </row>
    <row r="220" spans="1:4" ht="14.25" customHeight="1">
      <c r="A220" s="127" t="s">
        <v>668</v>
      </c>
      <c r="B220" s="68" t="s">
        <v>30</v>
      </c>
      <c r="C220" s="129">
        <f>C221</f>
        <v>1983.4</v>
      </c>
      <c r="D220" s="129">
        <f>D221</f>
        <v>1983.1</v>
      </c>
    </row>
    <row r="221" spans="1:4" ht="13.5" customHeight="1">
      <c r="A221" s="122" t="s">
        <v>669</v>
      </c>
      <c r="B221" s="11" t="s">
        <v>35</v>
      </c>
      <c r="C221" s="49">
        <v>1983.4</v>
      </c>
      <c r="D221" s="12">
        <v>1983.1</v>
      </c>
    </row>
    <row r="222" spans="1:4" ht="13.5" customHeight="1">
      <c r="A222" s="127" t="s">
        <v>670</v>
      </c>
      <c r="B222" s="68" t="s">
        <v>37</v>
      </c>
      <c r="C222" s="129">
        <f>C223</f>
        <v>1254.6</v>
      </c>
      <c r="D222" s="129">
        <f>D223</f>
        <v>1254.6</v>
      </c>
    </row>
    <row r="223" spans="1:4" ht="13.5" customHeight="1">
      <c r="A223" s="122" t="s">
        <v>671</v>
      </c>
      <c r="B223" s="11" t="s">
        <v>38</v>
      </c>
      <c r="C223" s="49">
        <v>1254.6</v>
      </c>
      <c r="D223" s="12">
        <v>1254.6</v>
      </c>
    </row>
    <row r="224" spans="1:4" ht="54" customHeight="1">
      <c r="A224" s="124" t="s">
        <v>379</v>
      </c>
      <c r="B224" s="67" t="s">
        <v>672</v>
      </c>
      <c r="C224" s="51">
        <f>C225</f>
        <v>2437.5</v>
      </c>
      <c r="D224" s="51">
        <f>D225</f>
        <v>2437.5</v>
      </c>
    </row>
    <row r="225" spans="1:4" ht="27" customHeight="1">
      <c r="A225" s="124" t="s">
        <v>498</v>
      </c>
      <c r="B225" s="34" t="s">
        <v>464</v>
      </c>
      <c r="C225" s="51">
        <f>C226+C228</f>
        <v>2437.5</v>
      </c>
      <c r="D225" s="51">
        <f>D226+D228</f>
        <v>2437.5</v>
      </c>
    </row>
    <row r="226" spans="1:4" ht="14.25" customHeight="1">
      <c r="A226" s="127" t="s">
        <v>668</v>
      </c>
      <c r="B226" s="68" t="s">
        <v>30</v>
      </c>
      <c r="C226" s="129">
        <f>C227</f>
        <v>1426.4</v>
      </c>
      <c r="D226" s="129">
        <f>D227</f>
        <v>1426.4</v>
      </c>
    </row>
    <row r="227" spans="1:4" ht="13.5" customHeight="1">
      <c r="A227" s="122" t="s">
        <v>669</v>
      </c>
      <c r="B227" s="11" t="s">
        <v>35</v>
      </c>
      <c r="C227" s="49">
        <v>1426.4</v>
      </c>
      <c r="D227" s="12">
        <v>1426.4</v>
      </c>
    </row>
    <row r="228" spans="1:4" ht="13.5" customHeight="1">
      <c r="A228" s="127" t="s">
        <v>670</v>
      </c>
      <c r="B228" s="68" t="s">
        <v>37</v>
      </c>
      <c r="C228" s="129">
        <f>C229</f>
        <v>1011.1</v>
      </c>
      <c r="D228" s="129">
        <f>D229</f>
        <v>1011.1</v>
      </c>
    </row>
    <row r="229" spans="1:4" ht="13.5" customHeight="1">
      <c r="A229" s="122" t="s">
        <v>671</v>
      </c>
      <c r="B229" s="11" t="s">
        <v>38</v>
      </c>
      <c r="C229" s="49">
        <v>1011.1</v>
      </c>
      <c r="D229" s="12">
        <v>1011.1</v>
      </c>
    </row>
    <row r="230" spans="1:4" ht="20.25" customHeight="1">
      <c r="A230" s="124" t="s">
        <v>380</v>
      </c>
      <c r="B230" s="67" t="s">
        <v>76</v>
      </c>
      <c r="C230" s="51">
        <f>C231+C236</f>
        <v>2592.2</v>
      </c>
      <c r="D230" s="51">
        <f>D231+D236</f>
        <v>2589.7</v>
      </c>
    </row>
    <row r="231" spans="1:4" ht="26.25" customHeight="1">
      <c r="A231" s="124" t="s">
        <v>499</v>
      </c>
      <c r="B231" s="34" t="s">
        <v>464</v>
      </c>
      <c r="C231" s="51">
        <f>C232+C234</f>
        <v>1352.2</v>
      </c>
      <c r="D231" s="51">
        <f>D232+D234</f>
        <v>1350.1</v>
      </c>
    </row>
    <row r="232" spans="1:4" ht="15" customHeight="1">
      <c r="A232" s="127" t="s">
        <v>673</v>
      </c>
      <c r="B232" s="68" t="s">
        <v>30</v>
      </c>
      <c r="C232" s="129">
        <f>C233</f>
        <v>1302.7</v>
      </c>
      <c r="D232" s="129">
        <f>D233</f>
        <v>1300.6</v>
      </c>
    </row>
    <row r="233" spans="1:4" ht="15.75" customHeight="1">
      <c r="A233" s="122" t="s">
        <v>674</v>
      </c>
      <c r="B233" s="11" t="s">
        <v>35</v>
      </c>
      <c r="C233" s="49">
        <v>1302.7</v>
      </c>
      <c r="D233" s="12">
        <v>1300.6</v>
      </c>
    </row>
    <row r="234" spans="1:4" ht="15.75" customHeight="1">
      <c r="A234" s="127" t="s">
        <v>675</v>
      </c>
      <c r="B234" s="68" t="s">
        <v>37</v>
      </c>
      <c r="C234" s="129">
        <f>SUM(C235)</f>
        <v>49.5</v>
      </c>
      <c r="D234" s="129">
        <f>SUM(D235)</f>
        <v>49.5</v>
      </c>
    </row>
    <row r="235" spans="1:4" ht="15.75" customHeight="1">
      <c r="A235" s="122" t="s">
        <v>676</v>
      </c>
      <c r="B235" s="11" t="s">
        <v>39</v>
      </c>
      <c r="C235" s="49">
        <v>49.5</v>
      </c>
      <c r="D235" s="12">
        <v>49.5</v>
      </c>
    </row>
    <row r="236" spans="1:4" ht="26.25" customHeight="1">
      <c r="A236" s="124" t="s">
        <v>782</v>
      </c>
      <c r="B236" s="34" t="s">
        <v>413</v>
      </c>
      <c r="C236" s="51">
        <f>C237</f>
        <v>1240</v>
      </c>
      <c r="D236" s="51">
        <f>D237</f>
        <v>1239.6</v>
      </c>
    </row>
    <row r="237" spans="1:4" ht="15.75" customHeight="1">
      <c r="A237" s="127" t="s">
        <v>783</v>
      </c>
      <c r="B237" s="68" t="s">
        <v>37</v>
      </c>
      <c r="C237" s="129">
        <v>1240</v>
      </c>
      <c r="D237" s="129">
        <v>1239.6</v>
      </c>
    </row>
    <row r="238" spans="1:4" ht="26.25" customHeight="1">
      <c r="A238" s="124" t="s">
        <v>380</v>
      </c>
      <c r="B238" s="67" t="s">
        <v>677</v>
      </c>
      <c r="C238" s="51">
        <f aca="true" t="shared" si="13" ref="C238:D240">C239</f>
        <v>1229.4</v>
      </c>
      <c r="D238" s="51">
        <f t="shared" si="13"/>
        <v>1229.3</v>
      </c>
    </row>
    <row r="239" spans="1:4" ht="26.25" customHeight="1">
      <c r="A239" s="124" t="s">
        <v>499</v>
      </c>
      <c r="B239" s="34" t="s">
        <v>464</v>
      </c>
      <c r="C239" s="51">
        <f t="shared" si="13"/>
        <v>1229.4</v>
      </c>
      <c r="D239" s="51">
        <f t="shared" si="13"/>
        <v>1229.3</v>
      </c>
    </row>
    <row r="240" spans="1:4" ht="15" customHeight="1">
      <c r="A240" s="127" t="s">
        <v>673</v>
      </c>
      <c r="B240" s="68" t="s">
        <v>30</v>
      </c>
      <c r="C240" s="129">
        <f t="shared" si="13"/>
        <v>1229.4</v>
      </c>
      <c r="D240" s="129">
        <f t="shared" si="13"/>
        <v>1229.3</v>
      </c>
    </row>
    <row r="241" spans="1:4" ht="15.75" customHeight="1">
      <c r="A241" s="122" t="s">
        <v>674</v>
      </c>
      <c r="B241" s="11" t="s">
        <v>35</v>
      </c>
      <c r="C241" s="49">
        <v>1229.4</v>
      </c>
      <c r="D241" s="12">
        <v>1229.3</v>
      </c>
    </row>
    <row r="242" spans="1:5" ht="27">
      <c r="A242" s="137" t="s">
        <v>381</v>
      </c>
      <c r="B242" s="67" t="s">
        <v>678</v>
      </c>
      <c r="C242" s="51">
        <f>C243</f>
        <v>14317.9</v>
      </c>
      <c r="D242" s="51">
        <f>D243</f>
        <v>14277.699999999999</v>
      </c>
      <c r="E242" s="84"/>
    </row>
    <row r="243" spans="1:5" ht="27.75" customHeight="1">
      <c r="A243" s="137" t="s">
        <v>500</v>
      </c>
      <c r="B243" s="34" t="s">
        <v>464</v>
      </c>
      <c r="C243" s="51">
        <f>C244+C246</f>
        <v>14317.9</v>
      </c>
      <c r="D243" s="51">
        <f>D244+D246</f>
        <v>14277.699999999999</v>
      </c>
      <c r="E243" s="84"/>
    </row>
    <row r="244" spans="1:4" ht="15.75" customHeight="1">
      <c r="A244" s="127" t="s">
        <v>679</v>
      </c>
      <c r="B244" s="68" t="s">
        <v>30</v>
      </c>
      <c r="C244" s="129">
        <f>C245</f>
        <v>9952.3</v>
      </c>
      <c r="D244" s="129">
        <f>D245</f>
        <v>9932.3</v>
      </c>
    </row>
    <row r="245" spans="1:4" ht="15.75" customHeight="1">
      <c r="A245" s="122" t="s">
        <v>680</v>
      </c>
      <c r="B245" s="11" t="s">
        <v>35</v>
      </c>
      <c r="C245" s="49">
        <v>9952.3</v>
      </c>
      <c r="D245" s="12">
        <v>9932.3</v>
      </c>
    </row>
    <row r="246" spans="1:4" ht="15.75" customHeight="1">
      <c r="A246" s="127" t="s">
        <v>681</v>
      </c>
      <c r="B246" s="68" t="s">
        <v>37</v>
      </c>
      <c r="C246" s="129">
        <f>C247+C248</f>
        <v>4365.6</v>
      </c>
      <c r="D246" s="129">
        <f>D247+D248</f>
        <v>4345.4</v>
      </c>
    </row>
    <row r="247" spans="1:4" ht="12.75">
      <c r="A247" s="122" t="s">
        <v>682</v>
      </c>
      <c r="B247" s="11" t="s">
        <v>38</v>
      </c>
      <c r="C247" s="49">
        <v>4346.1</v>
      </c>
      <c r="D247" s="12">
        <v>4326</v>
      </c>
    </row>
    <row r="248" spans="1:4" ht="12.75">
      <c r="A248" s="122" t="s">
        <v>683</v>
      </c>
      <c r="B248" s="11" t="s">
        <v>39</v>
      </c>
      <c r="C248" s="49">
        <v>19.5</v>
      </c>
      <c r="D248" s="12">
        <v>19.4</v>
      </c>
    </row>
    <row r="249" spans="1:4" ht="54" hidden="1">
      <c r="A249" s="124" t="s">
        <v>382</v>
      </c>
      <c r="B249" s="67" t="s">
        <v>501</v>
      </c>
      <c r="C249" s="51">
        <f aca="true" t="shared" si="14" ref="C249:D251">C250</f>
        <v>0</v>
      </c>
      <c r="D249" s="51">
        <f t="shared" si="14"/>
        <v>0</v>
      </c>
    </row>
    <row r="250" spans="1:4" ht="27" hidden="1">
      <c r="A250" s="124" t="s">
        <v>383</v>
      </c>
      <c r="B250" s="67" t="s">
        <v>410</v>
      </c>
      <c r="C250" s="51">
        <f>C251+C253</f>
        <v>0</v>
      </c>
      <c r="D250" s="51">
        <f>D251+D253</f>
        <v>0</v>
      </c>
    </row>
    <row r="251" spans="1:4" ht="12.75" hidden="1">
      <c r="A251" s="127" t="s">
        <v>384</v>
      </c>
      <c r="B251" s="56" t="s">
        <v>30</v>
      </c>
      <c r="C251" s="129">
        <f t="shared" si="14"/>
        <v>0</v>
      </c>
      <c r="D251" s="129">
        <f t="shared" si="14"/>
        <v>0</v>
      </c>
    </row>
    <row r="252" spans="1:4" ht="12.75" hidden="1">
      <c r="A252" s="122" t="s">
        <v>385</v>
      </c>
      <c r="B252" s="57" t="s">
        <v>35</v>
      </c>
      <c r="C252" s="49">
        <v>0</v>
      </c>
      <c r="D252" s="12">
        <v>0</v>
      </c>
    </row>
    <row r="253" spans="1:4" ht="12.75" hidden="1">
      <c r="A253" s="127" t="s">
        <v>386</v>
      </c>
      <c r="B253" s="56" t="s">
        <v>37</v>
      </c>
      <c r="C253" s="129">
        <f>SUM(C254+C255)</f>
        <v>0</v>
      </c>
      <c r="D253" s="129">
        <f>SUM(D254+D255)</f>
        <v>0</v>
      </c>
    </row>
    <row r="254" spans="1:4" ht="12.75" hidden="1">
      <c r="A254" s="122" t="s">
        <v>387</v>
      </c>
      <c r="B254" s="57" t="s">
        <v>38</v>
      </c>
      <c r="C254" s="49">
        <v>0</v>
      </c>
      <c r="D254" s="12">
        <v>0</v>
      </c>
    </row>
    <row r="255" spans="1:4" ht="12.75" hidden="1">
      <c r="A255" s="122" t="s">
        <v>388</v>
      </c>
      <c r="B255" s="57" t="s">
        <v>39</v>
      </c>
      <c r="C255" s="49">
        <v>0</v>
      </c>
      <c r="D255" s="12">
        <v>0</v>
      </c>
    </row>
    <row r="256" spans="1:4" ht="15.75" customHeight="1">
      <c r="A256" s="124" t="s">
        <v>389</v>
      </c>
      <c r="B256" s="32" t="s">
        <v>43</v>
      </c>
      <c r="C256" s="51">
        <f>C257</f>
        <v>64</v>
      </c>
      <c r="D256" s="51">
        <f>D257</f>
        <v>63.4</v>
      </c>
    </row>
    <row r="257" spans="1:4" ht="26.25" customHeight="1">
      <c r="A257" s="124" t="s">
        <v>390</v>
      </c>
      <c r="B257" s="32" t="s">
        <v>415</v>
      </c>
      <c r="C257" s="51">
        <f aca="true" t="shared" si="15" ref="C257:D260">SUM(C258)</f>
        <v>64</v>
      </c>
      <c r="D257" s="51">
        <f t="shared" si="15"/>
        <v>63.4</v>
      </c>
    </row>
    <row r="258" spans="1:4" ht="96" customHeight="1">
      <c r="A258" s="124" t="s">
        <v>502</v>
      </c>
      <c r="B258" s="67" t="s">
        <v>684</v>
      </c>
      <c r="C258" s="51">
        <f t="shared" si="15"/>
        <v>64</v>
      </c>
      <c r="D258" s="51">
        <f t="shared" si="15"/>
        <v>63.4</v>
      </c>
    </row>
    <row r="259" spans="1:4" ht="26.25" customHeight="1">
      <c r="A259" s="124" t="s">
        <v>503</v>
      </c>
      <c r="B259" s="34" t="s">
        <v>464</v>
      </c>
      <c r="C259" s="51">
        <f t="shared" si="15"/>
        <v>64</v>
      </c>
      <c r="D259" s="51">
        <f t="shared" si="15"/>
        <v>63.4</v>
      </c>
    </row>
    <row r="260" spans="1:4" ht="15.75" customHeight="1">
      <c r="A260" s="127" t="s">
        <v>685</v>
      </c>
      <c r="B260" s="68" t="s">
        <v>30</v>
      </c>
      <c r="C260" s="129">
        <f t="shared" si="15"/>
        <v>64</v>
      </c>
      <c r="D260" s="129">
        <f t="shared" si="15"/>
        <v>63.4</v>
      </c>
    </row>
    <row r="261" spans="1:4" ht="15.75" customHeight="1">
      <c r="A261" s="122" t="s">
        <v>686</v>
      </c>
      <c r="B261" s="38" t="s">
        <v>35</v>
      </c>
      <c r="C261" s="49">
        <v>64</v>
      </c>
      <c r="D261" s="49">
        <v>63.4</v>
      </c>
    </row>
    <row r="262" spans="1:4" ht="12.75">
      <c r="A262" s="139" t="s">
        <v>392</v>
      </c>
      <c r="B262" s="32" t="s">
        <v>391</v>
      </c>
      <c r="C262" s="51">
        <f aca="true" t="shared" si="16" ref="C262:D264">C263</f>
        <v>2325.3</v>
      </c>
      <c r="D262" s="51">
        <f t="shared" si="16"/>
        <v>2215.3</v>
      </c>
    </row>
    <row r="263" spans="1:4" ht="12.75">
      <c r="A263" s="139" t="s">
        <v>393</v>
      </c>
      <c r="B263" s="32" t="s">
        <v>14</v>
      </c>
      <c r="C263" s="51">
        <f>C264+C269</f>
        <v>2325.3</v>
      </c>
      <c r="D263" s="51">
        <f>D264+D269</f>
        <v>2215.3</v>
      </c>
    </row>
    <row r="264" spans="1:4" ht="40.5">
      <c r="A264" s="139" t="s">
        <v>504</v>
      </c>
      <c r="B264" s="67" t="s">
        <v>692</v>
      </c>
      <c r="C264" s="51">
        <f t="shared" si="16"/>
        <v>792</v>
      </c>
      <c r="D264" s="51">
        <f t="shared" si="16"/>
        <v>792</v>
      </c>
    </row>
    <row r="265" spans="1:4" ht="27.75" customHeight="1">
      <c r="A265" s="139" t="s">
        <v>505</v>
      </c>
      <c r="B265" s="34" t="s">
        <v>464</v>
      </c>
      <c r="C265" s="51">
        <f>C266+C268</f>
        <v>792</v>
      </c>
      <c r="D265" s="51">
        <f>D266+D268</f>
        <v>792</v>
      </c>
    </row>
    <row r="266" spans="1:4" ht="12.75">
      <c r="A266" s="140" t="s">
        <v>687</v>
      </c>
      <c r="B266" s="68" t="s">
        <v>30</v>
      </c>
      <c r="C266" s="129">
        <f>C267</f>
        <v>792</v>
      </c>
      <c r="D266" s="129">
        <f>D267</f>
        <v>792</v>
      </c>
    </row>
    <row r="267" spans="1:4" ht="12.75">
      <c r="A267" s="138" t="s">
        <v>688</v>
      </c>
      <c r="B267" s="11" t="s">
        <v>35</v>
      </c>
      <c r="C267" s="35">
        <v>792</v>
      </c>
      <c r="D267" s="39">
        <v>792</v>
      </c>
    </row>
    <row r="268" spans="1:4" ht="12.75" hidden="1">
      <c r="A268" s="127" t="s">
        <v>689</v>
      </c>
      <c r="B268" s="68" t="s">
        <v>36</v>
      </c>
      <c r="C268" s="129">
        <v>0</v>
      </c>
      <c r="D268" s="129">
        <v>0</v>
      </c>
    </row>
    <row r="269" spans="1:4" ht="26.25" customHeight="1">
      <c r="A269" s="124" t="s">
        <v>506</v>
      </c>
      <c r="B269" s="67" t="s">
        <v>553</v>
      </c>
      <c r="C269" s="51">
        <f aca="true" t="shared" si="17" ref="C269:D271">C270</f>
        <v>1533.3</v>
      </c>
      <c r="D269" s="51">
        <f t="shared" si="17"/>
        <v>1423.3</v>
      </c>
    </row>
    <row r="270" spans="1:4" ht="27" customHeight="1">
      <c r="A270" s="124" t="s">
        <v>507</v>
      </c>
      <c r="B270" s="34" t="s">
        <v>464</v>
      </c>
      <c r="C270" s="51">
        <f t="shared" si="17"/>
        <v>1533.3</v>
      </c>
      <c r="D270" s="51">
        <f t="shared" si="17"/>
        <v>1423.3</v>
      </c>
    </row>
    <row r="271" spans="1:4" ht="15.75" customHeight="1">
      <c r="A271" s="127" t="s">
        <v>690</v>
      </c>
      <c r="B271" s="68" t="s">
        <v>30</v>
      </c>
      <c r="C271" s="129">
        <f t="shared" si="17"/>
        <v>1533.3</v>
      </c>
      <c r="D271" s="129">
        <f t="shared" si="17"/>
        <v>1423.3</v>
      </c>
    </row>
    <row r="272" spans="1:4" ht="15.75" customHeight="1">
      <c r="A272" s="122" t="s">
        <v>691</v>
      </c>
      <c r="B272" s="11" t="s">
        <v>35</v>
      </c>
      <c r="C272" s="35">
        <v>1533.3</v>
      </c>
      <c r="D272" s="39">
        <v>1423.3</v>
      </c>
    </row>
    <row r="273" spans="1:4" ht="12.75">
      <c r="A273" s="139" t="s">
        <v>394</v>
      </c>
      <c r="B273" s="32" t="s">
        <v>46</v>
      </c>
      <c r="C273" s="51">
        <f>C274+C279</f>
        <v>13593.199999999999</v>
      </c>
      <c r="D273" s="51">
        <f>D274+D279</f>
        <v>12337.2</v>
      </c>
    </row>
    <row r="274" spans="1:4" ht="12.75">
      <c r="A274" s="139" t="s">
        <v>395</v>
      </c>
      <c r="B274" s="32" t="s">
        <v>397</v>
      </c>
      <c r="C274" s="51">
        <f aca="true" t="shared" si="18" ref="C274:D277">C275</f>
        <v>608.6</v>
      </c>
      <c r="D274" s="51">
        <f t="shared" si="18"/>
        <v>608.6</v>
      </c>
    </row>
    <row r="275" spans="1:4" ht="123.75">
      <c r="A275" s="139" t="s">
        <v>508</v>
      </c>
      <c r="B275" s="210" t="s">
        <v>693</v>
      </c>
      <c r="C275" s="51">
        <f t="shared" si="18"/>
        <v>608.6</v>
      </c>
      <c r="D275" s="51">
        <f t="shared" si="18"/>
        <v>608.6</v>
      </c>
    </row>
    <row r="276" spans="1:4" ht="25.5">
      <c r="A276" s="139" t="s">
        <v>509</v>
      </c>
      <c r="B276" s="32" t="s">
        <v>516</v>
      </c>
      <c r="C276" s="51">
        <f t="shared" si="18"/>
        <v>608.6</v>
      </c>
      <c r="D276" s="51">
        <f t="shared" si="18"/>
        <v>608.6</v>
      </c>
    </row>
    <row r="277" spans="1:4" ht="12.75">
      <c r="A277" s="140" t="s">
        <v>694</v>
      </c>
      <c r="B277" s="68" t="s">
        <v>44</v>
      </c>
      <c r="C277" s="49">
        <f t="shared" si="18"/>
        <v>608.6</v>
      </c>
      <c r="D277" s="49">
        <f t="shared" si="18"/>
        <v>608.6</v>
      </c>
    </row>
    <row r="278" spans="1:4" ht="25.5">
      <c r="A278" s="138" t="s">
        <v>695</v>
      </c>
      <c r="B278" s="38" t="s">
        <v>398</v>
      </c>
      <c r="C278" s="49">
        <v>608.6</v>
      </c>
      <c r="D278" s="40">
        <v>608.6</v>
      </c>
    </row>
    <row r="279" spans="1:4" ht="12.75">
      <c r="A279" s="139" t="s">
        <v>396</v>
      </c>
      <c r="B279" s="32" t="s">
        <v>78</v>
      </c>
      <c r="C279" s="51">
        <f>C280+C294+C298</f>
        <v>12984.599999999999</v>
      </c>
      <c r="D279" s="51">
        <f>D280+D294+D298</f>
        <v>11728.6</v>
      </c>
    </row>
    <row r="280" spans="1:4" ht="67.5">
      <c r="A280" s="124" t="s">
        <v>696</v>
      </c>
      <c r="B280" s="67" t="s">
        <v>708</v>
      </c>
      <c r="C280" s="54">
        <f>C281+C285</f>
        <v>3210.5</v>
      </c>
      <c r="D280" s="54">
        <f>D281+D285</f>
        <v>3197</v>
      </c>
    </row>
    <row r="281" spans="1:4" ht="27">
      <c r="A281" s="124" t="s">
        <v>697</v>
      </c>
      <c r="B281" s="34" t="s">
        <v>518</v>
      </c>
      <c r="C281" s="54">
        <f>C282</f>
        <v>3006.5</v>
      </c>
      <c r="D281" s="54">
        <f>D282</f>
        <v>2993.3</v>
      </c>
    </row>
    <row r="282" spans="1:4" ht="12.75">
      <c r="A282" s="127" t="s">
        <v>698</v>
      </c>
      <c r="B282" s="128" t="s">
        <v>25</v>
      </c>
      <c r="C282" s="136">
        <f>C283+C284</f>
        <v>3006.5</v>
      </c>
      <c r="D282" s="136">
        <f>D283+D284</f>
        <v>2993.3</v>
      </c>
    </row>
    <row r="283" spans="1:4" ht="12.75">
      <c r="A283" s="122" t="s">
        <v>699</v>
      </c>
      <c r="B283" s="6" t="s">
        <v>26</v>
      </c>
      <c r="C283" s="40">
        <v>2309.1</v>
      </c>
      <c r="D283" s="48" t="s">
        <v>825</v>
      </c>
    </row>
    <row r="284" spans="1:4" ht="12.75">
      <c r="A284" s="122" t="s">
        <v>700</v>
      </c>
      <c r="B284" s="6" t="s">
        <v>27</v>
      </c>
      <c r="C284" s="40">
        <v>697.4</v>
      </c>
      <c r="D284" s="48" t="s">
        <v>826</v>
      </c>
    </row>
    <row r="285" spans="1:4" ht="28.5" customHeight="1">
      <c r="A285" s="139" t="s">
        <v>510</v>
      </c>
      <c r="B285" s="34" t="s">
        <v>464</v>
      </c>
      <c r="C285" s="51">
        <f>C286+C291</f>
        <v>204</v>
      </c>
      <c r="D285" s="51">
        <f>D286+D291</f>
        <v>203.7</v>
      </c>
    </row>
    <row r="286" spans="1:4" ht="12.75">
      <c r="A286" s="127" t="s">
        <v>701</v>
      </c>
      <c r="B286" s="128" t="s">
        <v>30</v>
      </c>
      <c r="C286" s="136">
        <f>C287+C288+C289+C290</f>
        <v>107.6</v>
      </c>
      <c r="D286" s="136">
        <f>D287+D288+D289+D290</f>
        <v>107.4</v>
      </c>
    </row>
    <row r="287" spans="1:4" ht="12.75">
      <c r="A287" s="122" t="s">
        <v>702</v>
      </c>
      <c r="B287" s="6" t="s">
        <v>31</v>
      </c>
      <c r="C287" s="40">
        <v>10.1</v>
      </c>
      <c r="D287" s="48" t="s">
        <v>827</v>
      </c>
    </row>
    <row r="288" spans="1:4" ht="12.75">
      <c r="A288" s="122" t="s">
        <v>703</v>
      </c>
      <c r="B288" s="6" t="s">
        <v>32</v>
      </c>
      <c r="C288" s="40">
        <v>57.2</v>
      </c>
      <c r="D288" s="12">
        <v>57.1</v>
      </c>
    </row>
    <row r="289" spans="1:4" ht="12.75">
      <c r="A289" s="122" t="s">
        <v>704</v>
      </c>
      <c r="B289" s="6" t="s">
        <v>34</v>
      </c>
      <c r="C289" s="40">
        <v>28.4</v>
      </c>
      <c r="D289" s="12">
        <v>28.3</v>
      </c>
    </row>
    <row r="290" spans="1:4" ht="12.75">
      <c r="A290" s="122" t="s">
        <v>725</v>
      </c>
      <c r="B290" s="6" t="s">
        <v>35</v>
      </c>
      <c r="C290" s="40">
        <v>11.9</v>
      </c>
      <c r="D290" s="12">
        <v>11.9</v>
      </c>
    </row>
    <row r="291" spans="1:4" ht="12.75">
      <c r="A291" s="127" t="s">
        <v>705</v>
      </c>
      <c r="B291" s="128" t="s">
        <v>37</v>
      </c>
      <c r="C291" s="136">
        <f>C292+C293</f>
        <v>96.4</v>
      </c>
      <c r="D291" s="129">
        <f>D292+D293</f>
        <v>96.3</v>
      </c>
    </row>
    <row r="292" spans="1:4" ht="12.75">
      <c r="A292" s="122" t="s">
        <v>706</v>
      </c>
      <c r="B292" s="6" t="s">
        <v>38</v>
      </c>
      <c r="C292" s="49">
        <v>90.5</v>
      </c>
      <c r="D292" s="12">
        <v>90.5</v>
      </c>
    </row>
    <row r="293" spans="1:4" ht="12.75">
      <c r="A293" s="122" t="s">
        <v>707</v>
      </c>
      <c r="B293" s="6" t="s">
        <v>39</v>
      </c>
      <c r="C293" s="49">
        <v>5.9</v>
      </c>
      <c r="D293" s="12">
        <v>5.8</v>
      </c>
    </row>
    <row r="294" spans="1:4" ht="69" customHeight="1">
      <c r="A294" s="139" t="s">
        <v>709</v>
      </c>
      <c r="B294" s="67" t="s">
        <v>780</v>
      </c>
      <c r="C294" s="51">
        <f aca="true" t="shared" si="19" ref="C294:D296">C295</f>
        <v>6944.8</v>
      </c>
      <c r="D294" s="51">
        <f t="shared" si="19"/>
        <v>6052.6</v>
      </c>
    </row>
    <row r="295" spans="1:4" ht="25.5">
      <c r="A295" s="139" t="s">
        <v>710</v>
      </c>
      <c r="B295" s="32" t="s">
        <v>516</v>
      </c>
      <c r="C295" s="51">
        <f t="shared" si="19"/>
        <v>6944.8</v>
      </c>
      <c r="D295" s="54">
        <f t="shared" si="19"/>
        <v>6052.6</v>
      </c>
    </row>
    <row r="296" spans="1:4" ht="12.75">
      <c r="A296" s="140" t="s">
        <v>712</v>
      </c>
      <c r="B296" s="68" t="s">
        <v>44</v>
      </c>
      <c r="C296" s="129">
        <f t="shared" si="19"/>
        <v>6944.8</v>
      </c>
      <c r="D296" s="136">
        <f t="shared" si="19"/>
        <v>6052.6</v>
      </c>
    </row>
    <row r="297" spans="1:4" ht="12.75">
      <c r="A297" s="138" t="s">
        <v>711</v>
      </c>
      <c r="B297" s="11" t="s">
        <v>45</v>
      </c>
      <c r="C297" s="35">
        <v>6944.8</v>
      </c>
      <c r="D297" s="53">
        <v>6052.6</v>
      </c>
    </row>
    <row r="298" spans="1:4" ht="54">
      <c r="A298" s="139" t="s">
        <v>713</v>
      </c>
      <c r="B298" s="67" t="s">
        <v>781</v>
      </c>
      <c r="C298" s="51">
        <f>C299</f>
        <v>2829.3</v>
      </c>
      <c r="D298" s="54">
        <f aca="true" t="shared" si="20" ref="C298:D300">D299</f>
        <v>2479</v>
      </c>
    </row>
    <row r="299" spans="1:4" ht="27" customHeight="1">
      <c r="A299" s="139" t="s">
        <v>714</v>
      </c>
      <c r="B299" s="32" t="s">
        <v>717</v>
      </c>
      <c r="C299" s="51">
        <f t="shared" si="20"/>
        <v>2829.3</v>
      </c>
      <c r="D299" s="54">
        <f t="shared" si="20"/>
        <v>2479</v>
      </c>
    </row>
    <row r="300" spans="1:4" ht="12.75">
      <c r="A300" s="140" t="s">
        <v>715</v>
      </c>
      <c r="B300" s="68" t="s">
        <v>30</v>
      </c>
      <c r="C300" s="129">
        <f t="shared" si="20"/>
        <v>2829.3</v>
      </c>
      <c r="D300" s="136">
        <f t="shared" si="20"/>
        <v>2479</v>
      </c>
    </row>
    <row r="301" spans="1:4" ht="12.75">
      <c r="A301" s="138" t="s">
        <v>716</v>
      </c>
      <c r="B301" s="11" t="s">
        <v>35</v>
      </c>
      <c r="C301" s="35">
        <v>2829.3</v>
      </c>
      <c r="D301" s="53">
        <v>2479</v>
      </c>
    </row>
    <row r="302" spans="1:4" ht="12.75">
      <c r="A302" s="139" t="s">
        <v>399</v>
      </c>
      <c r="B302" s="32" t="s">
        <v>401</v>
      </c>
      <c r="C302" s="51">
        <f aca="true" t="shared" si="21" ref="C302:D306">C303</f>
        <v>1043</v>
      </c>
      <c r="D302" s="54">
        <f t="shared" si="21"/>
        <v>1043</v>
      </c>
    </row>
    <row r="303" spans="1:4" ht="12.75">
      <c r="A303" s="139" t="s">
        <v>400</v>
      </c>
      <c r="B303" s="32" t="s">
        <v>326</v>
      </c>
      <c r="C303" s="51">
        <f t="shared" si="21"/>
        <v>1043</v>
      </c>
      <c r="D303" s="54">
        <f t="shared" si="21"/>
        <v>1043</v>
      </c>
    </row>
    <row r="304" spans="1:4" ht="94.5">
      <c r="A304" s="139" t="s">
        <v>511</v>
      </c>
      <c r="B304" s="67" t="s">
        <v>718</v>
      </c>
      <c r="C304" s="51">
        <f t="shared" si="21"/>
        <v>1043</v>
      </c>
      <c r="D304" s="54">
        <f t="shared" si="21"/>
        <v>1043</v>
      </c>
    </row>
    <row r="305" spans="1:4" ht="29.25" customHeight="1">
      <c r="A305" s="139" t="s">
        <v>512</v>
      </c>
      <c r="B305" s="34" t="s">
        <v>464</v>
      </c>
      <c r="C305" s="51">
        <f>C306+C308</f>
        <v>1043</v>
      </c>
      <c r="D305" s="51">
        <f>D306+D308</f>
        <v>1043</v>
      </c>
    </row>
    <row r="306" spans="1:4" ht="12.75">
      <c r="A306" s="140" t="s">
        <v>719</v>
      </c>
      <c r="B306" s="68" t="s">
        <v>30</v>
      </c>
      <c r="C306" s="129">
        <f t="shared" si="21"/>
        <v>1008</v>
      </c>
      <c r="D306" s="136">
        <f t="shared" si="21"/>
        <v>1008</v>
      </c>
    </row>
    <row r="307" spans="1:4" ht="12.75">
      <c r="A307" s="138" t="s">
        <v>720</v>
      </c>
      <c r="B307" s="11" t="s">
        <v>35</v>
      </c>
      <c r="C307" s="35">
        <v>1008</v>
      </c>
      <c r="D307" s="53">
        <v>1008</v>
      </c>
    </row>
    <row r="308" spans="1:4" ht="12.75">
      <c r="A308" s="140" t="s">
        <v>721</v>
      </c>
      <c r="B308" s="68" t="s">
        <v>36</v>
      </c>
      <c r="C308" s="129">
        <v>35</v>
      </c>
      <c r="D308" s="141">
        <v>35</v>
      </c>
    </row>
    <row r="309" spans="1:4" ht="12.75">
      <c r="A309" s="139" t="s">
        <v>402</v>
      </c>
      <c r="B309" s="32" t="s">
        <v>327</v>
      </c>
      <c r="C309" s="51">
        <f>SUM(C310)</f>
        <v>1344.5</v>
      </c>
      <c r="D309" s="51">
        <f>SUM(D310)</f>
        <v>1344.4</v>
      </c>
    </row>
    <row r="310" spans="1:4" ht="12.75">
      <c r="A310" s="139" t="s">
        <v>403</v>
      </c>
      <c r="B310" s="32" t="s">
        <v>77</v>
      </c>
      <c r="C310" s="51">
        <f aca="true" t="shared" si="22" ref="C310:D313">C311</f>
        <v>1344.5</v>
      </c>
      <c r="D310" s="51">
        <f t="shared" si="22"/>
        <v>1344.4</v>
      </c>
    </row>
    <row r="311" spans="1:4" ht="94.5" customHeight="1">
      <c r="A311" s="139" t="s">
        <v>513</v>
      </c>
      <c r="B311" s="210" t="s">
        <v>722</v>
      </c>
      <c r="C311" s="51">
        <f t="shared" si="22"/>
        <v>1344.5</v>
      </c>
      <c r="D311" s="51">
        <f t="shared" si="22"/>
        <v>1344.4</v>
      </c>
    </row>
    <row r="312" spans="1:4" ht="27.75" customHeight="1">
      <c r="A312" s="139" t="s">
        <v>514</v>
      </c>
      <c r="B312" s="34" t="s">
        <v>464</v>
      </c>
      <c r="C312" s="51">
        <f t="shared" si="22"/>
        <v>1344.5</v>
      </c>
      <c r="D312" s="51">
        <f t="shared" si="22"/>
        <v>1344.4</v>
      </c>
    </row>
    <row r="313" spans="1:4" ht="15" customHeight="1">
      <c r="A313" s="140" t="s">
        <v>723</v>
      </c>
      <c r="B313" s="56" t="s">
        <v>30</v>
      </c>
      <c r="C313" s="129">
        <f t="shared" si="22"/>
        <v>1344.5</v>
      </c>
      <c r="D313" s="129">
        <f t="shared" si="22"/>
        <v>1344.4</v>
      </c>
    </row>
    <row r="314" spans="1:4" ht="12.75">
      <c r="A314" s="138" t="s">
        <v>724</v>
      </c>
      <c r="B314" s="57" t="s">
        <v>35</v>
      </c>
      <c r="C314" s="49">
        <v>1344.5</v>
      </c>
      <c r="D314" s="49">
        <v>1344.4</v>
      </c>
    </row>
    <row r="315" spans="1:4" ht="16.5" customHeight="1">
      <c r="A315" s="52"/>
      <c r="B315" s="78" t="s">
        <v>79</v>
      </c>
      <c r="C315" s="43">
        <f>C61+C96+C106</f>
        <v>83094.2</v>
      </c>
      <c r="D315" s="43">
        <f>D61+D96+D106</f>
        <v>81300.8</v>
      </c>
    </row>
    <row r="318" spans="1:4" ht="12" customHeight="1">
      <c r="A318" s="284"/>
      <c r="B318" s="284"/>
      <c r="C318" s="285"/>
      <c r="D318" s="285"/>
    </row>
    <row r="319" spans="1:4" ht="12" customHeight="1">
      <c r="A319" s="9"/>
      <c r="B319" s="9"/>
      <c r="C319" s="9"/>
      <c r="D319" s="9"/>
    </row>
    <row r="320" spans="1:4" ht="12" customHeight="1">
      <c r="A320" s="284"/>
      <c r="B320" s="284"/>
      <c r="C320" s="285"/>
      <c r="D320" s="285"/>
    </row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</sheetData>
  <sheetProtection/>
  <mergeCells count="10">
    <mergeCell ref="A3:D3"/>
    <mergeCell ref="A1:D1"/>
    <mergeCell ref="A4:D4"/>
    <mergeCell ref="A2:D2"/>
    <mergeCell ref="A320:B320"/>
    <mergeCell ref="C320:D320"/>
    <mergeCell ref="A6:D6"/>
    <mergeCell ref="A60:D60"/>
    <mergeCell ref="A318:B318"/>
    <mergeCell ref="C318:D31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1" sqref="A11:D11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28" t="s">
        <v>249</v>
      </c>
      <c r="B1" s="325"/>
      <c r="C1" s="325"/>
      <c r="D1" s="325"/>
      <c r="E1" s="58"/>
      <c r="F1" s="58"/>
      <c r="G1" s="58"/>
    </row>
    <row r="2" spans="1:4" ht="12.75" hidden="1">
      <c r="A2" s="325" t="s">
        <v>96</v>
      </c>
      <c r="B2" s="325"/>
      <c r="C2" s="325"/>
      <c r="D2" s="297"/>
    </row>
    <row r="3" spans="1:4" ht="12.75" hidden="1">
      <c r="A3" s="325" t="s">
        <v>276</v>
      </c>
      <c r="B3" s="325"/>
      <c r="C3" s="325"/>
      <c r="D3" s="297"/>
    </row>
    <row r="4" spans="1:4" ht="12.75" hidden="1">
      <c r="A4" s="325" t="s">
        <v>188</v>
      </c>
      <c r="B4" s="325"/>
      <c r="C4" s="325"/>
      <c r="D4" s="297"/>
    </row>
    <row r="5" spans="1:4" ht="12.75" hidden="1">
      <c r="A5" s="325" t="s">
        <v>97</v>
      </c>
      <c r="B5" s="325"/>
      <c r="C5" s="325"/>
      <c r="D5" s="297"/>
    </row>
    <row r="6" spans="1:4" ht="12.75" hidden="1">
      <c r="A6" s="325" t="s">
        <v>98</v>
      </c>
      <c r="B6" s="325"/>
      <c r="C6" s="325"/>
      <c r="D6" s="297"/>
    </row>
    <row r="7" spans="1:7" ht="12.75">
      <c r="A7" s="285"/>
      <c r="B7" s="285"/>
      <c r="C7" s="285"/>
      <c r="D7" s="297"/>
      <c r="E7" s="58"/>
      <c r="F7" s="58"/>
      <c r="G7" s="58"/>
    </row>
    <row r="8" spans="1:4" ht="18" customHeight="1">
      <c r="A8" s="338" t="s">
        <v>255</v>
      </c>
      <c r="B8" s="338"/>
      <c r="C8" s="338"/>
      <c r="D8" s="338"/>
    </row>
    <row r="9" spans="1:4" ht="15" customHeight="1">
      <c r="A9" s="338" t="s">
        <v>276</v>
      </c>
      <c r="B9" s="338"/>
      <c r="C9" s="338"/>
      <c r="D9" s="338"/>
    </row>
    <row r="10" spans="1:4" ht="15" customHeight="1">
      <c r="A10" s="338" t="s">
        <v>818</v>
      </c>
      <c r="B10" s="338"/>
      <c r="C10" s="338"/>
      <c r="D10" s="338"/>
    </row>
    <row r="11" spans="1:4" ht="15" customHeight="1">
      <c r="A11" s="338" t="s">
        <v>253</v>
      </c>
      <c r="B11" s="338"/>
      <c r="C11" s="338"/>
      <c r="D11" s="338"/>
    </row>
    <row r="12" spans="1:4" ht="15" customHeight="1">
      <c r="A12" s="338" t="s">
        <v>254</v>
      </c>
      <c r="B12" s="323"/>
      <c r="C12" s="323"/>
      <c r="D12" s="297"/>
    </row>
    <row r="13" spans="1:5" ht="17.25" customHeight="1">
      <c r="A13" s="294" t="s">
        <v>333</v>
      </c>
      <c r="B13" s="295"/>
      <c r="C13" s="295"/>
      <c r="D13" s="295"/>
      <c r="E13" s="100"/>
    </row>
    <row r="14" spans="1:5" ht="54" customHeight="1">
      <c r="A14" s="106" t="s">
        <v>15</v>
      </c>
      <c r="B14" s="107" t="s">
        <v>334</v>
      </c>
      <c r="C14" s="108" t="s">
        <v>192</v>
      </c>
      <c r="D14" s="108" t="s">
        <v>194</v>
      </c>
      <c r="E14" s="100"/>
    </row>
    <row r="15" spans="1:7" ht="27" customHeight="1">
      <c r="A15" s="106" t="s">
        <v>250</v>
      </c>
      <c r="B15" s="110" t="s">
        <v>336</v>
      </c>
      <c r="C15" s="196">
        <f>SUM(C16)</f>
        <v>-3080</v>
      </c>
      <c r="D15" s="196">
        <f>SUM(D16)</f>
        <v>-36080.399999999994</v>
      </c>
      <c r="E15" s="17"/>
      <c r="F15" s="101"/>
      <c r="G15" s="102"/>
    </row>
    <row r="16" spans="1:6" s="150" customFormat="1" ht="36" customHeight="1">
      <c r="A16" s="195" t="s">
        <v>251</v>
      </c>
      <c r="B16" s="20" t="s">
        <v>338</v>
      </c>
      <c r="C16" s="197">
        <f>SUM(C17)</f>
        <v>-3080</v>
      </c>
      <c r="D16" s="197">
        <f>SUM(D17)</f>
        <v>-36080.399999999994</v>
      </c>
      <c r="F16" s="198"/>
    </row>
    <row r="17" spans="1:6" s="150" customFormat="1" ht="56.25" customHeight="1">
      <c r="A17" s="195" t="s">
        <v>264</v>
      </c>
      <c r="B17" s="20" t="s">
        <v>263</v>
      </c>
      <c r="C17" s="197">
        <f>SUM(источники!C16)</f>
        <v>-3080</v>
      </c>
      <c r="D17" s="197">
        <f>SUM(источники!E16)</f>
        <v>-36080.399999999994</v>
      </c>
      <c r="F17" s="198"/>
    </row>
    <row r="18" spans="1:4" ht="19.5" customHeight="1">
      <c r="A18" s="290" t="s">
        <v>355</v>
      </c>
      <c r="B18" s="290"/>
      <c r="C18" s="196">
        <f>SUM(C15)</f>
        <v>-3080</v>
      </c>
      <c r="D18" s="196">
        <f>SUM(D15)</f>
        <v>-36080.399999999994</v>
      </c>
    </row>
    <row r="19" spans="2:4" ht="14.25" customHeight="1">
      <c r="B19" s="99"/>
      <c r="C19" s="105"/>
      <c r="D19" s="102"/>
    </row>
    <row r="20" spans="2:4" ht="27" customHeight="1">
      <c r="B20" s="99"/>
      <c r="C20" s="105"/>
      <c r="D20" s="102"/>
    </row>
    <row r="21" spans="1:4" ht="12.75">
      <c r="A21" s="284"/>
      <c r="B21" s="284"/>
      <c r="C21" s="284"/>
      <c r="D21" s="289"/>
    </row>
    <row r="22" spans="1:3" ht="12.75">
      <c r="A22" s="9"/>
      <c r="B22" s="9"/>
      <c r="C22" s="9"/>
    </row>
    <row r="23" spans="1:3" ht="12.75">
      <c r="A23" s="284"/>
      <c r="B23" s="284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0" sqref="A10:C10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328" t="s">
        <v>256</v>
      </c>
      <c r="B1" s="325"/>
      <c r="C1" s="325"/>
      <c r="D1" s="58"/>
      <c r="E1" s="58"/>
    </row>
    <row r="2" spans="1:3" ht="12.75" hidden="1">
      <c r="A2" s="325" t="s">
        <v>96</v>
      </c>
      <c r="B2" s="325"/>
      <c r="C2" s="325"/>
    </row>
    <row r="3" spans="1:3" ht="12.75" hidden="1">
      <c r="A3" s="325" t="s">
        <v>276</v>
      </c>
      <c r="B3" s="325"/>
      <c r="C3" s="325"/>
    </row>
    <row r="4" spans="1:3" ht="12.75" hidden="1">
      <c r="A4" s="325" t="s">
        <v>188</v>
      </c>
      <c r="B4" s="325"/>
      <c r="C4" s="325"/>
    </row>
    <row r="5" spans="1:3" ht="12.75" hidden="1">
      <c r="A5" s="325" t="s">
        <v>97</v>
      </c>
      <c r="B5" s="325"/>
      <c r="C5" s="325"/>
    </row>
    <row r="6" spans="1:3" ht="12.75" hidden="1">
      <c r="A6" s="325" t="s">
        <v>98</v>
      </c>
      <c r="B6" s="325"/>
      <c r="C6" s="325"/>
    </row>
    <row r="7" spans="1:3" ht="18" customHeight="1">
      <c r="A7" s="338" t="s">
        <v>252</v>
      </c>
      <c r="B7" s="323"/>
      <c r="C7" s="297"/>
    </row>
    <row r="8" spans="1:3" ht="15" customHeight="1">
      <c r="A8" s="338" t="s">
        <v>276</v>
      </c>
      <c r="B8" s="323"/>
      <c r="C8" s="297"/>
    </row>
    <row r="9" spans="1:3" ht="15" customHeight="1">
      <c r="A9" s="338" t="s">
        <v>834</v>
      </c>
      <c r="B9" s="323"/>
      <c r="C9" s="297"/>
    </row>
    <row r="10" spans="1:3" ht="15" customHeight="1">
      <c r="A10" s="338" t="s">
        <v>257</v>
      </c>
      <c r="B10" s="323"/>
      <c r="C10" s="297"/>
    </row>
    <row r="11" spans="1:3" ht="15" customHeight="1">
      <c r="A11" s="338" t="s">
        <v>258</v>
      </c>
      <c r="B11" s="323"/>
      <c r="C11" s="297"/>
    </row>
    <row r="12" spans="1:3" ht="15" customHeight="1">
      <c r="A12" s="338" t="s">
        <v>259</v>
      </c>
      <c r="B12" s="323"/>
      <c r="C12" s="297"/>
    </row>
    <row r="13" spans="1:3" ht="15" customHeight="1">
      <c r="A13" s="338" t="s">
        <v>260</v>
      </c>
      <c r="B13" s="323"/>
      <c r="C13" s="297"/>
    </row>
    <row r="14" spans="1:3" ht="17.25" customHeight="1">
      <c r="A14" s="294" t="s">
        <v>333</v>
      </c>
      <c r="B14" s="295"/>
      <c r="C14" s="295"/>
    </row>
    <row r="15" spans="1:3" ht="54" customHeight="1">
      <c r="A15" s="106" t="s">
        <v>15</v>
      </c>
      <c r="B15" s="107" t="s">
        <v>334</v>
      </c>
      <c r="C15" s="108" t="s">
        <v>194</v>
      </c>
    </row>
    <row r="16" spans="1:4" ht="36" customHeight="1">
      <c r="A16" s="109" t="s">
        <v>337</v>
      </c>
      <c r="B16" s="110" t="s">
        <v>338</v>
      </c>
      <c r="C16" s="111">
        <f>SUM(C25)</f>
        <v>-36080.399999999994</v>
      </c>
      <c r="D16" s="102"/>
    </row>
    <row r="17" spans="1:3" ht="24" customHeight="1">
      <c r="A17" s="112" t="s">
        <v>339</v>
      </c>
      <c r="B17" s="20" t="s">
        <v>340</v>
      </c>
      <c r="C17" s="111">
        <f>SUM(C18)</f>
        <v>117381.2</v>
      </c>
    </row>
    <row r="18" spans="1:3" ht="22.5" customHeight="1">
      <c r="A18" s="112" t="s">
        <v>341</v>
      </c>
      <c r="B18" s="20" t="s">
        <v>342</v>
      </c>
      <c r="C18" s="113">
        <f>SUM(C19)</f>
        <v>117381.2</v>
      </c>
    </row>
    <row r="19" spans="1:4" ht="32.25" customHeight="1">
      <c r="A19" s="112" t="s">
        <v>343</v>
      </c>
      <c r="B19" s="20" t="s">
        <v>344</v>
      </c>
      <c r="C19" s="113">
        <f>SUM(C20)</f>
        <v>117381.2</v>
      </c>
      <c r="D19" s="102"/>
    </row>
    <row r="20" spans="1:4" ht="42.75" customHeight="1">
      <c r="A20" s="112" t="s">
        <v>266</v>
      </c>
      <c r="B20" s="20" t="s">
        <v>262</v>
      </c>
      <c r="C20" s="113">
        <f>SUM(источники!E11)</f>
        <v>117381.2</v>
      </c>
      <c r="D20" s="102"/>
    </row>
    <row r="21" spans="1:4" ht="27" customHeight="1">
      <c r="A21" s="112" t="s">
        <v>347</v>
      </c>
      <c r="B21" s="20" t="s">
        <v>348</v>
      </c>
      <c r="C21" s="111">
        <f>SUM(C22)</f>
        <v>81300.8</v>
      </c>
      <c r="D21" s="102"/>
    </row>
    <row r="22" spans="1:3" ht="27" customHeight="1">
      <c r="A22" s="112" t="s">
        <v>349</v>
      </c>
      <c r="B22" s="20" t="s">
        <v>350</v>
      </c>
      <c r="C22" s="113">
        <f>SUM(C23)</f>
        <v>81300.8</v>
      </c>
    </row>
    <row r="23" spans="1:3" ht="33" customHeight="1">
      <c r="A23" s="112" t="s">
        <v>351</v>
      </c>
      <c r="B23" s="20" t="s">
        <v>352</v>
      </c>
      <c r="C23" s="113">
        <f>SUM(C24)</f>
        <v>81300.8</v>
      </c>
    </row>
    <row r="24" spans="1:3" ht="42" customHeight="1">
      <c r="A24" s="112" t="s">
        <v>267</v>
      </c>
      <c r="B24" s="20" t="s">
        <v>265</v>
      </c>
      <c r="C24" s="113">
        <f>SUM(источники!E15)</f>
        <v>81300.8</v>
      </c>
    </row>
    <row r="25" spans="1:3" ht="19.5" customHeight="1">
      <c r="A25" s="290" t="s">
        <v>355</v>
      </c>
      <c r="B25" s="290"/>
      <c r="C25" s="111">
        <f>SUM(C21-C17)</f>
        <v>-36080.399999999994</v>
      </c>
    </row>
    <row r="26" spans="2:3" ht="14.25" customHeight="1">
      <c r="B26" s="99"/>
      <c r="C26" s="102"/>
    </row>
    <row r="27" spans="2:3" ht="27" customHeight="1">
      <c r="B27" s="99"/>
      <c r="C27" s="102"/>
    </row>
    <row r="28" spans="1:3" ht="12.75">
      <c r="A28" s="284"/>
      <c r="B28" s="284"/>
      <c r="C28" s="153"/>
    </row>
    <row r="29" spans="1:2" ht="12.75">
      <c r="A29" s="9"/>
      <c r="B29" s="9"/>
    </row>
    <row r="30" spans="1:2" ht="12.75">
      <c r="A30" s="284"/>
      <c r="B30" s="284"/>
    </row>
  </sheetData>
  <sheetProtection/>
  <mergeCells count="17">
    <mergeCell ref="A12:C12"/>
    <mergeCell ref="A1:C1"/>
    <mergeCell ref="A7:C7"/>
    <mergeCell ref="A8:C8"/>
    <mergeCell ref="A9:C9"/>
    <mergeCell ref="A10:C10"/>
    <mergeCell ref="A11:C11"/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91" t="s">
        <v>332</v>
      </c>
      <c r="B1" s="292"/>
      <c r="C1" s="292"/>
      <c r="D1" s="293"/>
      <c r="E1" s="293"/>
    </row>
    <row r="2" spans="1:5" ht="15" customHeight="1">
      <c r="A2" s="291" t="s">
        <v>276</v>
      </c>
      <c r="B2" s="292"/>
      <c r="C2" s="292"/>
      <c r="D2" s="293"/>
      <c r="E2" s="293"/>
    </row>
    <row r="3" spans="1:5" ht="15" customHeight="1">
      <c r="A3" s="291" t="s">
        <v>818</v>
      </c>
      <c r="B3" s="292"/>
      <c r="C3" s="292"/>
      <c r="D3" s="293"/>
      <c r="E3" s="293"/>
    </row>
    <row r="4" spans="1:6" ht="17.25" customHeight="1">
      <c r="A4" s="294" t="s">
        <v>333</v>
      </c>
      <c r="B4" s="295"/>
      <c r="C4" s="295"/>
      <c r="D4" s="295"/>
      <c r="E4" s="295"/>
      <c r="F4" s="100"/>
    </row>
    <row r="5" spans="1:6" ht="54" customHeight="1">
      <c r="A5" s="106" t="s">
        <v>15</v>
      </c>
      <c r="B5" s="107" t="s">
        <v>334</v>
      </c>
      <c r="C5" s="108" t="s">
        <v>192</v>
      </c>
      <c r="D5" s="108" t="s">
        <v>120</v>
      </c>
      <c r="E5" s="108" t="s">
        <v>261</v>
      </c>
      <c r="F5" s="100"/>
    </row>
    <row r="6" spans="1:8" ht="27" customHeight="1">
      <c r="A6" s="109" t="s">
        <v>335</v>
      </c>
      <c r="B6" s="110" t="s">
        <v>336</v>
      </c>
      <c r="C6" s="111">
        <f>SUM(C7)</f>
        <v>-3080</v>
      </c>
      <c r="D6" s="111">
        <v>284</v>
      </c>
      <c r="E6" s="111">
        <f>SUM(E7)</f>
        <v>-36080.399999999994</v>
      </c>
      <c r="F6" s="17"/>
      <c r="G6" s="101"/>
      <c r="H6" s="102"/>
    </row>
    <row r="7" spans="1:7" ht="36" customHeight="1">
      <c r="A7" s="109" t="s">
        <v>337</v>
      </c>
      <c r="B7" s="110" t="s">
        <v>338</v>
      </c>
      <c r="C7" s="111">
        <f>SUM(C16)</f>
        <v>-3080</v>
      </c>
      <c r="D7" s="111">
        <v>284</v>
      </c>
      <c r="E7" s="111">
        <f>SUM(E16)</f>
        <v>-36080.399999999994</v>
      </c>
      <c r="G7" s="102"/>
    </row>
    <row r="8" spans="1:6" ht="24" customHeight="1">
      <c r="A8" s="112" t="s">
        <v>339</v>
      </c>
      <c r="B8" s="20" t="s">
        <v>340</v>
      </c>
      <c r="C8" s="111">
        <f aca="true" t="shared" si="0" ref="C8:E10">SUM(C9)</f>
        <v>86174.2</v>
      </c>
      <c r="D8" s="111">
        <f t="shared" si="0"/>
        <v>0</v>
      </c>
      <c r="E8" s="111">
        <f t="shared" si="0"/>
        <v>117381.2</v>
      </c>
      <c r="F8" s="104"/>
    </row>
    <row r="9" spans="1:6" ht="22.5" customHeight="1">
      <c r="A9" s="112" t="s">
        <v>341</v>
      </c>
      <c r="B9" s="20" t="s">
        <v>342</v>
      </c>
      <c r="C9" s="113">
        <f t="shared" si="0"/>
        <v>86174.2</v>
      </c>
      <c r="D9" s="113">
        <f t="shared" si="0"/>
        <v>0</v>
      </c>
      <c r="E9" s="113">
        <f t="shared" si="0"/>
        <v>117381.2</v>
      </c>
      <c r="F9" s="103"/>
    </row>
    <row r="10" spans="1:7" ht="32.25" customHeight="1">
      <c r="A10" s="112" t="s">
        <v>343</v>
      </c>
      <c r="B10" s="20" t="s">
        <v>344</v>
      </c>
      <c r="C10" s="113">
        <f t="shared" si="0"/>
        <v>86174.2</v>
      </c>
      <c r="D10" s="113">
        <f t="shared" si="0"/>
        <v>0</v>
      </c>
      <c r="E10" s="113">
        <f t="shared" si="0"/>
        <v>117381.2</v>
      </c>
      <c r="G10" s="102"/>
    </row>
    <row r="11" spans="1:7" ht="42.75" customHeight="1">
      <c r="A11" s="112" t="s">
        <v>345</v>
      </c>
      <c r="B11" s="20" t="s">
        <v>346</v>
      </c>
      <c r="C11" s="113">
        <v>86174.2</v>
      </c>
      <c r="D11" s="104"/>
      <c r="E11" s="113">
        <v>117381.2</v>
      </c>
      <c r="G11" s="102"/>
    </row>
    <row r="12" spans="1:7" ht="27" customHeight="1">
      <c r="A12" s="112" t="s">
        <v>347</v>
      </c>
      <c r="B12" s="20" t="s">
        <v>348</v>
      </c>
      <c r="C12" s="111">
        <f aca="true" t="shared" si="1" ref="C12:E14">SUM(C13)</f>
        <v>83094.2</v>
      </c>
      <c r="D12" s="111">
        <f t="shared" si="1"/>
        <v>0</v>
      </c>
      <c r="E12" s="111">
        <f t="shared" si="1"/>
        <v>81300.8</v>
      </c>
      <c r="G12" s="102"/>
    </row>
    <row r="13" spans="1:5" ht="27" customHeight="1">
      <c r="A13" s="112" t="s">
        <v>349</v>
      </c>
      <c r="B13" s="20" t="s">
        <v>350</v>
      </c>
      <c r="C13" s="113">
        <f t="shared" si="1"/>
        <v>83094.2</v>
      </c>
      <c r="D13" s="113">
        <f t="shared" si="1"/>
        <v>0</v>
      </c>
      <c r="E13" s="113">
        <f t="shared" si="1"/>
        <v>81300.8</v>
      </c>
    </row>
    <row r="14" spans="1:5" ht="33" customHeight="1">
      <c r="A14" s="112" t="s">
        <v>351</v>
      </c>
      <c r="B14" s="20" t="s">
        <v>352</v>
      </c>
      <c r="C14" s="113">
        <f t="shared" si="1"/>
        <v>83094.2</v>
      </c>
      <c r="D14" s="113">
        <f t="shared" si="1"/>
        <v>0</v>
      </c>
      <c r="E14" s="113">
        <f t="shared" si="1"/>
        <v>81300.8</v>
      </c>
    </row>
    <row r="15" spans="1:5" ht="42" customHeight="1">
      <c r="A15" s="112" t="s">
        <v>353</v>
      </c>
      <c r="B15" s="20" t="s">
        <v>354</v>
      </c>
      <c r="C15" s="113">
        <v>83094.2</v>
      </c>
      <c r="D15" s="104"/>
      <c r="E15" s="113">
        <v>81300.8</v>
      </c>
    </row>
    <row r="16" spans="1:5" ht="19.5" customHeight="1">
      <c r="A16" s="290" t="s">
        <v>355</v>
      </c>
      <c r="B16" s="290"/>
      <c r="C16" s="111">
        <f>SUM(C12-C8)</f>
        <v>-3080</v>
      </c>
      <c r="D16" s="111">
        <f>SUM(D12-D8)</f>
        <v>0</v>
      </c>
      <c r="E16" s="111">
        <f>SUM(E12-E8)</f>
        <v>-36080.399999999994</v>
      </c>
    </row>
    <row r="17" spans="2:5" ht="14.25" customHeight="1">
      <c r="B17" s="99"/>
      <c r="C17" s="105"/>
      <c r="E17" s="102"/>
    </row>
    <row r="18" spans="2:5" ht="27" customHeight="1">
      <c r="B18" s="99"/>
      <c r="C18" s="105"/>
      <c r="E18" s="102"/>
    </row>
    <row r="19" spans="1:5" ht="12.75">
      <c r="A19" s="284"/>
      <c r="B19" s="284"/>
      <c r="C19" s="284"/>
      <c r="D19" s="284"/>
      <c r="E19" s="289"/>
    </row>
    <row r="20" spans="1:4" ht="12.75">
      <c r="A20" s="9"/>
      <c r="B20" s="9"/>
      <c r="C20" s="9"/>
      <c r="D20" s="9"/>
    </row>
    <row r="21" spans="1:4" ht="12.75">
      <c r="A21" s="284"/>
      <c r="B21" s="284"/>
      <c r="C21" s="285"/>
      <c r="D21" s="285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96" t="s">
        <v>49</v>
      </c>
      <c r="B1" s="296"/>
      <c r="C1" s="296"/>
      <c r="D1" s="296"/>
    </row>
    <row r="2" spans="1:4" ht="48" customHeight="1">
      <c r="A2" s="301" t="s">
        <v>828</v>
      </c>
      <c r="B2" s="301"/>
      <c r="C2" s="301"/>
      <c r="D2" s="301"/>
    </row>
    <row r="3" spans="1:4" ht="15">
      <c r="A3" s="13"/>
      <c r="B3" s="13"/>
      <c r="C3" s="13"/>
      <c r="D3" s="13"/>
    </row>
    <row r="4" spans="1:4" ht="46.5" customHeight="1">
      <c r="A4" s="300" t="s">
        <v>5</v>
      </c>
      <c r="B4" s="300" t="s">
        <v>50</v>
      </c>
      <c r="C4" s="300" t="s">
        <v>288</v>
      </c>
      <c r="D4" s="300"/>
    </row>
    <row r="5" spans="1:4" ht="30.75" customHeight="1">
      <c r="A5" s="300"/>
      <c r="B5" s="300"/>
      <c r="C5" s="14" t="s">
        <v>51</v>
      </c>
      <c r="D5" s="14" t="s">
        <v>52</v>
      </c>
    </row>
    <row r="6" spans="1:4" ht="15">
      <c r="A6" s="30"/>
      <c r="B6" s="18"/>
      <c r="C6" s="19"/>
      <c r="D6" s="19"/>
    </row>
    <row r="7" spans="1:4" ht="15">
      <c r="A7" s="298" t="s">
        <v>53</v>
      </c>
      <c r="B7" s="299"/>
      <c r="C7" s="299"/>
      <c r="D7" s="299"/>
    </row>
    <row r="8" spans="1:4" ht="30">
      <c r="A8" s="22" t="s">
        <v>66</v>
      </c>
      <c r="B8" s="20"/>
      <c r="C8" s="16"/>
      <c r="D8" s="16"/>
    </row>
    <row r="9" spans="1:4" ht="15">
      <c r="A9" s="306" t="s">
        <v>80</v>
      </c>
      <c r="B9" s="23" t="s">
        <v>62</v>
      </c>
      <c r="C9" s="16">
        <v>1</v>
      </c>
      <c r="D9" s="16">
        <v>1</v>
      </c>
    </row>
    <row r="10" spans="1:4" ht="15">
      <c r="A10" s="310"/>
      <c r="B10" s="23" t="s">
        <v>726</v>
      </c>
      <c r="C10" s="16">
        <v>1</v>
      </c>
      <c r="D10" s="16">
        <v>1</v>
      </c>
    </row>
    <row r="11" spans="1:4" ht="15">
      <c r="A11" s="309" t="s">
        <v>67</v>
      </c>
      <c r="B11" s="309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304" t="s">
        <v>60</v>
      </c>
      <c r="B13" s="305"/>
      <c r="C13" s="305"/>
      <c r="D13" s="305"/>
    </row>
    <row r="14" spans="1:4" ht="30">
      <c r="A14" s="22" t="s">
        <v>66</v>
      </c>
      <c r="B14" s="21"/>
      <c r="C14" s="15"/>
      <c r="D14" s="15"/>
    </row>
    <row r="15" spans="1:4" ht="15">
      <c r="A15" s="83" t="s">
        <v>54</v>
      </c>
      <c r="B15" s="21" t="s">
        <v>61</v>
      </c>
      <c r="C15" s="16">
        <v>1</v>
      </c>
      <c r="D15" s="16">
        <v>1</v>
      </c>
    </row>
    <row r="16" spans="1:4" ht="15">
      <c r="A16" s="306" t="s">
        <v>55</v>
      </c>
      <c r="B16" s="21" t="s">
        <v>124</v>
      </c>
      <c r="C16" s="16">
        <v>1</v>
      </c>
      <c r="D16" s="16">
        <v>1</v>
      </c>
    </row>
    <row r="17" spans="1:4" ht="30" customHeight="1">
      <c r="A17" s="310"/>
      <c r="B17" s="21" t="s">
        <v>282</v>
      </c>
      <c r="C17" s="16">
        <v>1</v>
      </c>
      <c r="D17" s="16">
        <v>1</v>
      </c>
    </row>
    <row r="18" spans="1:4" ht="15">
      <c r="A18" s="306" t="s">
        <v>56</v>
      </c>
      <c r="B18" s="23" t="s">
        <v>727</v>
      </c>
      <c r="C18" s="16">
        <v>1</v>
      </c>
      <c r="D18" s="16">
        <v>1</v>
      </c>
    </row>
    <row r="19" spans="1:4" ht="15">
      <c r="A19" s="310"/>
      <c r="B19" s="23" t="s">
        <v>728</v>
      </c>
      <c r="C19" s="16">
        <v>1</v>
      </c>
      <c r="D19" s="16">
        <v>1</v>
      </c>
    </row>
    <row r="20" spans="1:4" ht="15">
      <c r="A20" s="306" t="s">
        <v>57</v>
      </c>
      <c r="B20" s="23" t="s">
        <v>62</v>
      </c>
      <c r="C20" s="16">
        <v>5</v>
      </c>
      <c r="D20" s="16">
        <v>5</v>
      </c>
    </row>
    <row r="21" spans="1:4" ht="15.75" customHeight="1">
      <c r="A21" s="307"/>
      <c r="B21" s="23" t="s">
        <v>63</v>
      </c>
      <c r="C21" s="16">
        <v>2</v>
      </c>
      <c r="D21" s="16">
        <v>2</v>
      </c>
    </row>
    <row r="22" spans="1:4" ht="15.75" customHeight="1">
      <c r="A22" s="308"/>
      <c r="B22" s="23" t="s">
        <v>726</v>
      </c>
      <c r="C22" s="16">
        <v>1</v>
      </c>
      <c r="D22" s="16">
        <v>1</v>
      </c>
    </row>
    <row r="23" spans="1:4" ht="15">
      <c r="A23" s="306" t="s">
        <v>58</v>
      </c>
      <c r="B23" s="23" t="s">
        <v>59</v>
      </c>
      <c r="C23" s="16">
        <v>2</v>
      </c>
      <c r="D23" s="16">
        <v>2</v>
      </c>
    </row>
    <row r="24" spans="1:4" ht="16.5" customHeight="1" hidden="1">
      <c r="A24" s="308"/>
      <c r="B24" s="146" t="s">
        <v>125</v>
      </c>
      <c r="C24" s="16">
        <v>0</v>
      </c>
      <c r="D24" s="16">
        <v>0</v>
      </c>
    </row>
    <row r="25" spans="1:4" ht="15">
      <c r="A25" s="309" t="s">
        <v>67</v>
      </c>
      <c r="B25" s="309"/>
      <c r="C25" s="16">
        <f>SUM(C15:C24)</f>
        <v>15</v>
      </c>
      <c r="D25" s="16">
        <f>SUM(D15:D24)</f>
        <v>15</v>
      </c>
    </row>
    <row r="26" spans="1:4" ht="15">
      <c r="A26" s="29"/>
      <c r="B26" s="25"/>
      <c r="C26" s="26"/>
      <c r="D26" s="26"/>
    </row>
    <row r="27" spans="1:4" ht="12.75">
      <c r="A27" s="302" t="s">
        <v>829</v>
      </c>
      <c r="B27" s="303"/>
      <c r="C27" s="303"/>
      <c r="D27" s="303"/>
    </row>
    <row r="28" spans="1:4" ht="12.75">
      <c r="A28" s="114"/>
      <c r="B28" s="115"/>
      <c r="C28" s="115"/>
      <c r="D28" s="115"/>
    </row>
    <row r="29" spans="1:4" ht="15">
      <c r="A29" s="24"/>
      <c r="B29" s="25"/>
      <c r="C29" s="26"/>
      <c r="D29" s="26"/>
    </row>
    <row r="30" spans="1:4" ht="12.75">
      <c r="A30" s="284"/>
      <c r="B30" s="284"/>
      <c r="C30" s="297"/>
      <c r="D30" s="297"/>
    </row>
    <row r="31" spans="1:4" ht="12.75">
      <c r="A31" s="9"/>
      <c r="B31" s="9"/>
      <c r="C31" s="9"/>
      <c r="D31" s="9"/>
    </row>
    <row r="32" spans="1:4" ht="12.75">
      <c r="A32" s="284"/>
      <c r="B32" s="284"/>
      <c r="C32" s="297"/>
      <c r="D32" s="297"/>
    </row>
    <row r="33" spans="1:4" ht="12.75">
      <c r="A33" s="17"/>
      <c r="B33" s="17"/>
      <c r="C33" s="17"/>
      <c r="D33" s="17"/>
    </row>
  </sheetData>
  <sheetProtection/>
  <mergeCells count="17">
    <mergeCell ref="A9:A10"/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52">
      <selection activeCell="D80" sqref="D80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3" width="8.28125" style="0" customWidth="1"/>
    <col min="4" max="4" width="5.28125" style="0" customWidth="1"/>
    <col min="5" max="5" width="5.421875" style="0" customWidth="1"/>
    <col min="6" max="6" width="12.28125" style="0" customWidth="1"/>
    <col min="7" max="7" width="12.14062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10.7109375" style="0" customWidth="1"/>
    <col min="12" max="12" width="19.28125" style="0" customWidth="1"/>
  </cols>
  <sheetData>
    <row r="1" spans="1:12" ht="15.75">
      <c r="A1" s="317" t="s">
        <v>119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5.75">
      <c r="A2" s="320" t="s">
        <v>796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ht="12.75" customHeight="1">
      <c r="L3" s="202" t="s">
        <v>428</v>
      </c>
    </row>
    <row r="4" spans="1:12" s="211" customFormat="1" ht="17.25" customHeight="1">
      <c r="A4" s="318" t="s">
        <v>81</v>
      </c>
      <c r="B4" s="311" t="s">
        <v>804</v>
      </c>
      <c r="C4" s="311" t="s">
        <v>82</v>
      </c>
      <c r="D4" s="311" t="s">
        <v>83</v>
      </c>
      <c r="E4" s="311" t="s">
        <v>84</v>
      </c>
      <c r="F4" s="318" t="s">
        <v>85</v>
      </c>
      <c r="G4" s="318"/>
      <c r="H4" s="318"/>
      <c r="I4" s="318"/>
      <c r="J4" s="318"/>
      <c r="K4" s="318"/>
      <c r="L4" s="318"/>
    </row>
    <row r="5" spans="1:12" s="211" customFormat="1" ht="12.75" customHeight="1">
      <c r="A5" s="318"/>
      <c r="B5" s="311"/>
      <c r="C5" s="311"/>
      <c r="D5" s="311"/>
      <c r="E5" s="311"/>
      <c r="F5" s="311" t="s">
        <v>86</v>
      </c>
      <c r="G5" s="311"/>
      <c r="H5" s="311"/>
      <c r="I5" s="311" t="s">
        <v>87</v>
      </c>
      <c r="J5" s="311"/>
      <c r="K5" s="311"/>
      <c r="L5" s="318"/>
    </row>
    <row r="6" spans="1:12" s="211" customFormat="1" ht="15.75" customHeight="1">
      <c r="A6" s="318"/>
      <c r="B6" s="311"/>
      <c r="C6" s="311"/>
      <c r="D6" s="311"/>
      <c r="E6" s="311"/>
      <c r="F6" s="311" t="s">
        <v>88</v>
      </c>
      <c r="G6" s="311" t="s">
        <v>89</v>
      </c>
      <c r="H6" s="311"/>
      <c r="I6" s="311" t="s">
        <v>88</v>
      </c>
      <c r="J6" s="311" t="s">
        <v>89</v>
      </c>
      <c r="K6" s="311"/>
      <c r="L6" s="318"/>
    </row>
    <row r="7" spans="1:12" s="211" customFormat="1" ht="41.25" customHeight="1">
      <c r="A7" s="318"/>
      <c r="B7" s="311"/>
      <c r="C7" s="311"/>
      <c r="D7" s="311"/>
      <c r="E7" s="311"/>
      <c r="F7" s="311"/>
      <c r="G7" s="55" t="s">
        <v>90</v>
      </c>
      <c r="H7" s="55" t="s">
        <v>91</v>
      </c>
      <c r="I7" s="311"/>
      <c r="J7" s="55" t="s">
        <v>90</v>
      </c>
      <c r="K7" s="55" t="s">
        <v>91</v>
      </c>
      <c r="L7" s="55" t="s">
        <v>92</v>
      </c>
    </row>
    <row r="8" spans="1:12" s="211" customFormat="1" ht="33" customHeight="1">
      <c r="A8" s="314" t="s">
        <v>803</v>
      </c>
      <c r="B8" s="315"/>
      <c r="C8" s="315"/>
      <c r="D8" s="315"/>
      <c r="E8" s="316"/>
      <c r="F8" s="239">
        <f>SUM(G8+H8)</f>
        <v>900.46</v>
      </c>
      <c r="G8" s="239">
        <f>SUM(G9+G18)</f>
        <v>900.46</v>
      </c>
      <c r="H8" s="239">
        <f>SUM(H9+H18)</f>
        <v>0</v>
      </c>
      <c r="I8" s="239">
        <f>SUM(J8+K8)</f>
        <v>18559.920000000002</v>
      </c>
      <c r="J8" s="239">
        <f>SUM(J9+J18)</f>
        <v>18559.920000000002</v>
      </c>
      <c r="K8" s="239">
        <f>SUM(K9+K18)</f>
        <v>0</v>
      </c>
      <c r="L8" s="239"/>
    </row>
    <row r="9" spans="1:12" s="211" customFormat="1" ht="36">
      <c r="A9" s="240" t="s">
        <v>272</v>
      </c>
      <c r="B9" s="241" t="s">
        <v>273</v>
      </c>
      <c r="C9" s="242"/>
      <c r="D9" s="242"/>
      <c r="E9" s="242"/>
      <c r="F9" s="243">
        <f>G9+H9</f>
        <v>472.53</v>
      </c>
      <c r="G9" s="243">
        <f>G10</f>
        <v>472.53</v>
      </c>
      <c r="H9" s="243">
        <f>H10</f>
        <v>0</v>
      </c>
      <c r="I9" s="243">
        <f>J9+K9</f>
        <v>8977.630000000001</v>
      </c>
      <c r="J9" s="243">
        <f>J10</f>
        <v>8977.630000000001</v>
      </c>
      <c r="K9" s="243">
        <f>K10</f>
        <v>0</v>
      </c>
      <c r="L9" s="242"/>
    </row>
    <row r="10" spans="1:12" s="211" customFormat="1" ht="23.25" customHeight="1">
      <c r="A10" s="230" t="s">
        <v>573</v>
      </c>
      <c r="B10" s="213" t="s">
        <v>273</v>
      </c>
      <c r="C10" s="79" t="s">
        <v>422</v>
      </c>
      <c r="D10" s="55"/>
      <c r="E10" s="55"/>
      <c r="F10" s="214">
        <f aca="true" t="shared" si="0" ref="F10:K10">F11+F15</f>
        <v>472.53</v>
      </c>
      <c r="G10" s="214">
        <f t="shared" si="0"/>
        <v>472.53</v>
      </c>
      <c r="H10" s="214">
        <f t="shared" si="0"/>
        <v>0</v>
      </c>
      <c r="I10" s="214">
        <f t="shared" si="0"/>
        <v>8977.630000000001</v>
      </c>
      <c r="J10" s="214">
        <f t="shared" si="0"/>
        <v>8977.630000000001</v>
      </c>
      <c r="K10" s="214">
        <f t="shared" si="0"/>
        <v>0</v>
      </c>
      <c r="L10" s="55"/>
    </row>
    <row r="11" spans="1:12" s="211" customFormat="1" ht="12">
      <c r="A11" s="254" t="s">
        <v>320</v>
      </c>
      <c r="B11" s="255" t="s">
        <v>273</v>
      </c>
      <c r="C11" s="256" t="s">
        <v>422</v>
      </c>
      <c r="D11" s="256">
        <v>121</v>
      </c>
      <c r="E11" s="256">
        <v>213</v>
      </c>
      <c r="F11" s="257">
        <f aca="true" t="shared" si="1" ref="F11:K11">SUM(F13+F14)</f>
        <v>472.53</v>
      </c>
      <c r="G11" s="257">
        <f t="shared" si="1"/>
        <v>472.53</v>
      </c>
      <c r="H11" s="257">
        <f t="shared" si="1"/>
        <v>0</v>
      </c>
      <c r="I11" s="257">
        <f t="shared" si="1"/>
        <v>427.93</v>
      </c>
      <c r="J11" s="257">
        <f t="shared" si="1"/>
        <v>427.93</v>
      </c>
      <c r="K11" s="257">
        <f t="shared" si="1"/>
        <v>0</v>
      </c>
      <c r="L11" s="144"/>
    </row>
    <row r="12" spans="1:12" s="211" customFormat="1" ht="12">
      <c r="A12" s="232" t="s">
        <v>278</v>
      </c>
      <c r="B12" s="233"/>
      <c r="C12" s="234"/>
      <c r="D12" s="234"/>
      <c r="E12" s="234"/>
      <c r="F12" s="235"/>
      <c r="G12" s="235"/>
      <c r="H12" s="235"/>
      <c r="I12" s="235"/>
      <c r="J12" s="235"/>
      <c r="K12" s="235"/>
      <c r="L12" s="236"/>
    </row>
    <row r="13" spans="1:12" s="211" customFormat="1" ht="18" customHeight="1">
      <c r="A13" s="237" t="s">
        <v>799</v>
      </c>
      <c r="B13" s="233" t="s">
        <v>273</v>
      </c>
      <c r="C13" s="234" t="s">
        <v>422</v>
      </c>
      <c r="D13" s="234">
        <v>121</v>
      </c>
      <c r="E13" s="234">
        <v>213</v>
      </c>
      <c r="F13" s="235">
        <f>SUM(G13+H13)</f>
        <v>0</v>
      </c>
      <c r="G13" s="235">
        <v>0</v>
      </c>
      <c r="H13" s="235">
        <v>0</v>
      </c>
      <c r="I13" s="235">
        <f>SUM(J13+K13)</f>
        <v>427.93</v>
      </c>
      <c r="J13" s="235">
        <v>427.93</v>
      </c>
      <c r="K13" s="235">
        <v>0</v>
      </c>
      <c r="L13" s="312" t="s">
        <v>798</v>
      </c>
    </row>
    <row r="14" spans="1:12" s="211" customFormat="1" ht="24">
      <c r="A14" s="237" t="s">
        <v>800</v>
      </c>
      <c r="B14" s="233" t="s">
        <v>273</v>
      </c>
      <c r="C14" s="234" t="s">
        <v>422</v>
      </c>
      <c r="D14" s="234">
        <v>121</v>
      </c>
      <c r="E14" s="234">
        <v>213</v>
      </c>
      <c r="F14" s="235">
        <f>SUM(G14+H14)</f>
        <v>472.53</v>
      </c>
      <c r="G14" s="235">
        <v>472.53</v>
      </c>
      <c r="H14" s="235"/>
      <c r="I14" s="235">
        <f>SUM(J14+K14)</f>
        <v>0</v>
      </c>
      <c r="J14" s="235"/>
      <c r="K14" s="235"/>
      <c r="L14" s="313"/>
    </row>
    <row r="15" spans="1:12" s="211" customFormat="1" ht="16.5" customHeight="1">
      <c r="A15" s="254" t="s">
        <v>31</v>
      </c>
      <c r="B15" s="255" t="s">
        <v>273</v>
      </c>
      <c r="C15" s="256" t="s">
        <v>422</v>
      </c>
      <c r="D15" s="256">
        <v>244</v>
      </c>
      <c r="E15" s="256">
        <v>221</v>
      </c>
      <c r="F15" s="258">
        <f aca="true" t="shared" si="2" ref="F15:K15">SUM(F17)</f>
        <v>0</v>
      </c>
      <c r="G15" s="258">
        <f t="shared" si="2"/>
        <v>0</v>
      </c>
      <c r="H15" s="258">
        <f t="shared" si="2"/>
        <v>0</v>
      </c>
      <c r="I15" s="258">
        <f t="shared" si="2"/>
        <v>8549.7</v>
      </c>
      <c r="J15" s="258">
        <f t="shared" si="2"/>
        <v>8549.7</v>
      </c>
      <c r="K15" s="258">
        <f t="shared" si="2"/>
        <v>0</v>
      </c>
      <c r="L15" s="142"/>
    </row>
    <row r="16" spans="1:12" s="211" customFormat="1" ht="12.75" customHeight="1">
      <c r="A16" s="215" t="s">
        <v>95</v>
      </c>
      <c r="B16" s="216"/>
      <c r="C16" s="216"/>
      <c r="D16" s="216"/>
      <c r="E16" s="216"/>
      <c r="F16" s="207"/>
      <c r="G16" s="207"/>
      <c r="H16" s="207"/>
      <c r="I16" s="199"/>
      <c r="J16" s="199"/>
      <c r="K16" s="207"/>
      <c r="L16" s="85"/>
    </row>
    <row r="17" spans="1:12" s="211" customFormat="1" ht="39" customHeight="1">
      <c r="A17" s="208" t="s">
        <v>797</v>
      </c>
      <c r="B17" s="216" t="s">
        <v>273</v>
      </c>
      <c r="C17" s="55" t="s">
        <v>422</v>
      </c>
      <c r="D17" s="55">
        <v>244</v>
      </c>
      <c r="E17" s="55">
        <v>221</v>
      </c>
      <c r="F17" s="199">
        <f>SUM(G17+H17)</f>
        <v>0</v>
      </c>
      <c r="G17" s="199">
        <v>0</v>
      </c>
      <c r="H17" s="199">
        <v>0</v>
      </c>
      <c r="I17" s="217">
        <f>SUM(J17+K17)</f>
        <v>8549.7</v>
      </c>
      <c r="J17" s="207">
        <v>8549.7</v>
      </c>
      <c r="K17" s="199">
        <v>0</v>
      </c>
      <c r="L17" s="96" t="s">
        <v>778</v>
      </c>
    </row>
    <row r="18" spans="1:12" s="211" customFormat="1" ht="60">
      <c r="A18" s="240" t="s">
        <v>775</v>
      </c>
      <c r="B18" s="241" t="s">
        <v>360</v>
      </c>
      <c r="C18" s="242"/>
      <c r="D18" s="242"/>
      <c r="E18" s="242"/>
      <c r="F18" s="243">
        <f>G18+H18</f>
        <v>427.93</v>
      </c>
      <c r="G18" s="243">
        <f>SUM(G19)</f>
        <v>427.93</v>
      </c>
      <c r="H18" s="243">
        <f>SUM(H19)</f>
        <v>0</v>
      </c>
      <c r="I18" s="243">
        <f>J18+K18</f>
        <v>9582.29</v>
      </c>
      <c r="J18" s="243">
        <f>SUM(J19)</f>
        <v>9582.29</v>
      </c>
      <c r="K18" s="243">
        <f>SUM(K19)</f>
        <v>0</v>
      </c>
      <c r="L18" s="242"/>
    </row>
    <row r="19" spans="1:12" s="220" customFormat="1" ht="39" customHeight="1">
      <c r="A19" s="229" t="s">
        <v>582</v>
      </c>
      <c r="B19" s="213" t="s">
        <v>360</v>
      </c>
      <c r="C19" s="79" t="s">
        <v>423</v>
      </c>
      <c r="D19" s="79"/>
      <c r="E19" s="79"/>
      <c r="F19" s="218">
        <f aca="true" t="shared" si="3" ref="F19:K19">SUM(F20+F24)</f>
        <v>427.93</v>
      </c>
      <c r="G19" s="218">
        <f t="shared" si="3"/>
        <v>427.93</v>
      </c>
      <c r="H19" s="218">
        <f t="shared" si="3"/>
        <v>0</v>
      </c>
      <c r="I19" s="218">
        <f t="shared" si="3"/>
        <v>9582.29</v>
      </c>
      <c r="J19" s="218">
        <f t="shared" si="3"/>
        <v>9582.29</v>
      </c>
      <c r="K19" s="218">
        <f t="shared" si="3"/>
        <v>0</v>
      </c>
      <c r="L19" s="219"/>
    </row>
    <row r="20" spans="1:12" s="211" customFormat="1" ht="12">
      <c r="A20" s="254" t="s">
        <v>320</v>
      </c>
      <c r="B20" s="255" t="s">
        <v>360</v>
      </c>
      <c r="C20" s="256" t="s">
        <v>423</v>
      </c>
      <c r="D20" s="256">
        <v>121</v>
      </c>
      <c r="E20" s="256">
        <v>213</v>
      </c>
      <c r="F20" s="257">
        <f aca="true" t="shared" si="4" ref="F20:K20">SUM(F22+F23)</f>
        <v>427.93</v>
      </c>
      <c r="G20" s="257">
        <f t="shared" si="4"/>
        <v>427.93</v>
      </c>
      <c r="H20" s="257">
        <f t="shared" si="4"/>
        <v>0</v>
      </c>
      <c r="I20" s="257">
        <f t="shared" si="4"/>
        <v>472.53</v>
      </c>
      <c r="J20" s="257">
        <f t="shared" si="4"/>
        <v>472.53</v>
      </c>
      <c r="K20" s="257">
        <f t="shared" si="4"/>
        <v>0</v>
      </c>
      <c r="L20" s="144"/>
    </row>
    <row r="21" spans="1:12" s="211" customFormat="1" ht="12">
      <c r="A21" s="232" t="s">
        <v>278</v>
      </c>
      <c r="B21" s="233"/>
      <c r="C21" s="234"/>
      <c r="D21" s="234"/>
      <c r="E21" s="234"/>
      <c r="F21" s="235"/>
      <c r="G21" s="235"/>
      <c r="H21" s="235"/>
      <c r="I21" s="235"/>
      <c r="J21" s="235"/>
      <c r="K21" s="235"/>
      <c r="L21" s="236"/>
    </row>
    <row r="22" spans="1:12" s="211" customFormat="1" ht="18" customHeight="1">
      <c r="A22" s="237" t="s">
        <v>799</v>
      </c>
      <c r="B22" s="233" t="s">
        <v>360</v>
      </c>
      <c r="C22" s="234" t="s">
        <v>423</v>
      </c>
      <c r="D22" s="234">
        <v>121</v>
      </c>
      <c r="E22" s="234">
        <v>213</v>
      </c>
      <c r="F22" s="235">
        <f>SUM(G22+H22)</f>
        <v>427.93</v>
      </c>
      <c r="G22" s="235">
        <v>427.93</v>
      </c>
      <c r="H22" s="235">
        <v>0</v>
      </c>
      <c r="I22" s="235">
        <f>SUM(J22+K22)</f>
        <v>0</v>
      </c>
      <c r="J22" s="235">
        <v>0</v>
      </c>
      <c r="K22" s="235">
        <v>0</v>
      </c>
      <c r="L22" s="312" t="s">
        <v>798</v>
      </c>
    </row>
    <row r="23" spans="1:12" s="211" customFormat="1" ht="24">
      <c r="A23" s="237" t="s">
        <v>800</v>
      </c>
      <c r="B23" s="233" t="s">
        <v>360</v>
      </c>
      <c r="C23" s="238" t="s">
        <v>423</v>
      </c>
      <c r="D23" s="234">
        <v>121</v>
      </c>
      <c r="E23" s="234">
        <v>213</v>
      </c>
      <c r="F23" s="235">
        <f>SUM(G23+H23)</f>
        <v>0</v>
      </c>
      <c r="G23" s="235">
        <v>0</v>
      </c>
      <c r="H23" s="235"/>
      <c r="I23" s="235">
        <f>SUM(J23+K23)</f>
        <v>472.53</v>
      </c>
      <c r="J23" s="235">
        <v>472.53</v>
      </c>
      <c r="K23" s="235">
        <v>0</v>
      </c>
      <c r="L23" s="313"/>
    </row>
    <row r="24" spans="1:12" s="211" customFormat="1" ht="26.25" customHeight="1">
      <c r="A24" s="147" t="s">
        <v>38</v>
      </c>
      <c r="B24" s="221" t="s">
        <v>360</v>
      </c>
      <c r="C24" s="117" t="s">
        <v>423</v>
      </c>
      <c r="D24" s="117">
        <v>244</v>
      </c>
      <c r="E24" s="117">
        <v>310</v>
      </c>
      <c r="F24" s="200">
        <f aca="true" t="shared" si="5" ref="F24:K24">SUM(F26)</f>
        <v>0</v>
      </c>
      <c r="G24" s="200">
        <f t="shared" si="5"/>
        <v>0</v>
      </c>
      <c r="H24" s="200">
        <f t="shared" si="5"/>
        <v>0</v>
      </c>
      <c r="I24" s="200">
        <f t="shared" si="5"/>
        <v>9109.76</v>
      </c>
      <c r="J24" s="200">
        <f t="shared" si="5"/>
        <v>9109.76</v>
      </c>
      <c r="K24" s="200">
        <f t="shared" si="5"/>
        <v>0</v>
      </c>
      <c r="L24" s="118"/>
    </row>
    <row r="25" spans="1:12" s="211" customFormat="1" ht="12.75" customHeight="1">
      <c r="A25" s="222" t="s">
        <v>361</v>
      </c>
      <c r="B25" s="223"/>
      <c r="C25" s="119"/>
      <c r="D25" s="119"/>
      <c r="E25" s="119"/>
      <c r="F25" s="201"/>
      <c r="G25" s="201"/>
      <c r="H25" s="201"/>
      <c r="I25" s="224"/>
      <c r="J25" s="201"/>
      <c r="K25" s="201"/>
      <c r="L25" s="120"/>
    </row>
    <row r="26" spans="1:12" s="211" customFormat="1" ht="39.75" customHeight="1">
      <c r="A26" s="259" t="s">
        <v>801</v>
      </c>
      <c r="B26" s="260" t="s">
        <v>360</v>
      </c>
      <c r="C26" s="261" t="s">
        <v>423</v>
      </c>
      <c r="D26" s="261">
        <v>244</v>
      </c>
      <c r="E26" s="261">
        <v>310</v>
      </c>
      <c r="F26" s="262">
        <f>SUM(G26+H26)</f>
        <v>0</v>
      </c>
      <c r="G26" s="262">
        <v>0</v>
      </c>
      <c r="H26" s="262">
        <v>0</v>
      </c>
      <c r="I26" s="263">
        <f>SUM(J26+K26)</f>
        <v>9109.76</v>
      </c>
      <c r="J26" s="262">
        <v>9109.76</v>
      </c>
      <c r="K26" s="262">
        <v>0</v>
      </c>
      <c r="L26" s="96" t="s">
        <v>802</v>
      </c>
    </row>
    <row r="27" spans="1:12" s="211" customFormat="1" ht="33" customHeight="1">
      <c r="A27" s="314" t="s">
        <v>805</v>
      </c>
      <c r="B27" s="315"/>
      <c r="C27" s="315"/>
      <c r="D27" s="315"/>
      <c r="E27" s="316"/>
      <c r="F27" s="239">
        <f>SUM(G27+H27)</f>
        <v>8381.65</v>
      </c>
      <c r="G27" s="239">
        <f>SUM(G28+G51)</f>
        <v>8381.65</v>
      </c>
      <c r="H27" s="239">
        <f>SUM(H28+H51)</f>
        <v>0</v>
      </c>
      <c r="I27" s="239">
        <f>SUM(J27+K27)</f>
        <v>34896.490000000005</v>
      </c>
      <c r="J27" s="239">
        <f>SUM(J28+J51)</f>
        <v>34896.490000000005</v>
      </c>
      <c r="K27" s="239">
        <f>SUM(K28+K51)</f>
        <v>0</v>
      </c>
      <c r="L27" s="239"/>
    </row>
    <row r="28" spans="1:12" s="211" customFormat="1" ht="63.75" customHeight="1">
      <c r="A28" s="244" t="s">
        <v>776</v>
      </c>
      <c r="B28" s="245" t="s">
        <v>93</v>
      </c>
      <c r="C28" s="245"/>
      <c r="D28" s="245"/>
      <c r="E28" s="245"/>
      <c r="F28" s="243">
        <f>G28+H28</f>
        <v>7.96</v>
      </c>
      <c r="G28" s="243">
        <f>G29+G37</f>
        <v>7.96</v>
      </c>
      <c r="H28" s="243">
        <f>H29+H37</f>
        <v>0</v>
      </c>
      <c r="I28" s="243">
        <f>J28+K28</f>
        <v>34170.19</v>
      </c>
      <c r="J28" s="243">
        <f>J29+J37</f>
        <v>34170.19</v>
      </c>
      <c r="K28" s="243">
        <f>K29+K37</f>
        <v>0</v>
      </c>
      <c r="L28" s="246"/>
    </row>
    <row r="29" spans="1:12" s="211" customFormat="1" ht="51" customHeight="1">
      <c r="A29" s="79" t="s">
        <v>596</v>
      </c>
      <c r="B29" s="213" t="s">
        <v>93</v>
      </c>
      <c r="C29" s="79" t="s">
        <v>420</v>
      </c>
      <c r="D29" s="55"/>
      <c r="E29" s="55"/>
      <c r="F29" s="214">
        <f>G29+H29</f>
        <v>0</v>
      </c>
      <c r="G29" s="214">
        <f>G31+G34</f>
        <v>0</v>
      </c>
      <c r="H29" s="214">
        <f>H31+H34</f>
        <v>0</v>
      </c>
      <c r="I29" s="214">
        <f>J29+K29</f>
        <v>7401.22</v>
      </c>
      <c r="J29" s="214">
        <f>J31+J34</f>
        <v>7401.22</v>
      </c>
      <c r="K29" s="214">
        <f>K31+K34</f>
        <v>0</v>
      </c>
      <c r="L29" s="96"/>
    </row>
    <row r="30" spans="1:12" s="211" customFormat="1" ht="13.5" customHeight="1">
      <c r="A30" s="215" t="s">
        <v>95</v>
      </c>
      <c r="B30" s="216"/>
      <c r="C30" s="216"/>
      <c r="D30" s="216"/>
      <c r="E30" s="216"/>
      <c r="F30" s="207"/>
      <c r="G30" s="207"/>
      <c r="H30" s="207"/>
      <c r="I30" s="199"/>
      <c r="J30" s="199"/>
      <c r="K30" s="207"/>
      <c r="L30" s="85"/>
    </row>
    <row r="31" spans="1:12" s="211" customFormat="1" ht="12">
      <c r="A31" s="254" t="s">
        <v>320</v>
      </c>
      <c r="B31" s="255" t="s">
        <v>93</v>
      </c>
      <c r="C31" s="256" t="s">
        <v>420</v>
      </c>
      <c r="D31" s="256">
        <v>121</v>
      </c>
      <c r="E31" s="256">
        <v>213</v>
      </c>
      <c r="F31" s="257">
        <f>G31+H31</f>
        <v>0</v>
      </c>
      <c r="G31" s="257">
        <f>SUM(G33)</f>
        <v>0</v>
      </c>
      <c r="H31" s="257">
        <f>SUM(H33)</f>
        <v>0</v>
      </c>
      <c r="I31" s="257">
        <f>J31+K31</f>
        <v>6201.22</v>
      </c>
      <c r="J31" s="257">
        <f>SUM(J33)</f>
        <v>6201.22</v>
      </c>
      <c r="K31" s="257">
        <f>SUM(K33)</f>
        <v>0</v>
      </c>
      <c r="L31" s="144"/>
    </row>
    <row r="32" spans="1:12" s="211" customFormat="1" ht="12">
      <c r="A32" s="232" t="s">
        <v>278</v>
      </c>
      <c r="B32" s="233"/>
      <c r="C32" s="234"/>
      <c r="D32" s="234"/>
      <c r="E32" s="234"/>
      <c r="F32" s="235"/>
      <c r="G32" s="235"/>
      <c r="H32" s="235"/>
      <c r="I32" s="235"/>
      <c r="J32" s="235"/>
      <c r="K32" s="235"/>
      <c r="L32" s="236"/>
    </row>
    <row r="33" spans="1:12" s="211" customFormat="1" ht="27.75" customHeight="1">
      <c r="A33" s="237" t="s">
        <v>799</v>
      </c>
      <c r="B33" s="233" t="s">
        <v>93</v>
      </c>
      <c r="C33" s="234" t="s">
        <v>420</v>
      </c>
      <c r="D33" s="234">
        <v>121</v>
      </c>
      <c r="E33" s="234">
        <v>213</v>
      </c>
      <c r="F33" s="235">
        <f>SUM(G33+H33)</f>
        <v>0</v>
      </c>
      <c r="G33" s="235">
        <v>0</v>
      </c>
      <c r="H33" s="235">
        <v>0</v>
      </c>
      <c r="I33" s="235">
        <f>SUM(J33+K33)</f>
        <v>6201.22</v>
      </c>
      <c r="J33" s="235">
        <v>6201.22</v>
      </c>
      <c r="K33" s="235">
        <v>0</v>
      </c>
      <c r="L33" s="236" t="s">
        <v>798</v>
      </c>
    </row>
    <row r="34" spans="1:12" s="211" customFormat="1" ht="26.25" customHeight="1">
      <c r="A34" s="254" t="s">
        <v>31</v>
      </c>
      <c r="B34" s="264" t="s">
        <v>93</v>
      </c>
      <c r="C34" s="265" t="s">
        <v>420</v>
      </c>
      <c r="D34" s="265">
        <v>244</v>
      </c>
      <c r="E34" s="265">
        <v>221</v>
      </c>
      <c r="F34" s="258">
        <f>G34+H34</f>
        <v>0</v>
      </c>
      <c r="G34" s="258">
        <f>SUM(G36)</f>
        <v>0</v>
      </c>
      <c r="H34" s="258">
        <f>SUM(H36)</f>
        <v>0</v>
      </c>
      <c r="I34" s="266">
        <f>J34+K34</f>
        <v>1200</v>
      </c>
      <c r="J34" s="266">
        <f>SUM(J36)</f>
        <v>1200</v>
      </c>
      <c r="K34" s="266">
        <f>SUM(K36)</f>
        <v>0</v>
      </c>
      <c r="L34" s="98"/>
    </row>
    <row r="35" spans="1:12" s="211" customFormat="1" ht="15.75" customHeight="1">
      <c r="A35" s="215" t="s">
        <v>95</v>
      </c>
      <c r="B35" s="216"/>
      <c r="C35" s="216"/>
      <c r="D35" s="216"/>
      <c r="E35" s="216"/>
      <c r="F35" s="207"/>
      <c r="G35" s="207"/>
      <c r="H35" s="207"/>
      <c r="I35" s="199"/>
      <c r="J35" s="199"/>
      <c r="K35" s="207"/>
      <c r="L35" s="85"/>
    </row>
    <row r="36" spans="1:12" s="211" customFormat="1" ht="39.75" customHeight="1">
      <c r="A36" s="208" t="s">
        <v>807</v>
      </c>
      <c r="B36" s="216" t="s">
        <v>93</v>
      </c>
      <c r="C36" s="55" t="s">
        <v>420</v>
      </c>
      <c r="D36" s="55">
        <v>244</v>
      </c>
      <c r="E36" s="55">
        <v>221</v>
      </c>
      <c r="F36" s="207">
        <f>SUM(G36+H36)</f>
        <v>0</v>
      </c>
      <c r="G36" s="207">
        <v>0</v>
      </c>
      <c r="H36" s="199">
        <v>0</v>
      </c>
      <c r="I36" s="217">
        <f>SUM(J36+K36)</f>
        <v>1200</v>
      </c>
      <c r="J36" s="199">
        <v>1200</v>
      </c>
      <c r="K36" s="199">
        <v>0</v>
      </c>
      <c r="L36" s="96" t="s">
        <v>806</v>
      </c>
    </row>
    <row r="37" spans="1:12" s="211" customFormat="1" ht="36.75" customHeight="1">
      <c r="A37" s="225" t="s">
        <v>785</v>
      </c>
      <c r="B37" s="213" t="s">
        <v>93</v>
      </c>
      <c r="C37" s="213" t="s">
        <v>421</v>
      </c>
      <c r="D37" s="213"/>
      <c r="E37" s="213"/>
      <c r="F37" s="226">
        <f>G37+H37</f>
        <v>7.96</v>
      </c>
      <c r="G37" s="226">
        <f>G38+G42+G47</f>
        <v>7.96</v>
      </c>
      <c r="H37" s="226">
        <f>H38+H42+H47</f>
        <v>0</v>
      </c>
      <c r="I37" s="226">
        <f>J37+K37</f>
        <v>26768.97</v>
      </c>
      <c r="J37" s="226">
        <f>J38+J42+J47</f>
        <v>26768.97</v>
      </c>
      <c r="K37" s="226">
        <f>K38+K42+K47</f>
        <v>0</v>
      </c>
      <c r="L37" s="97"/>
    </row>
    <row r="38" spans="1:12" s="211" customFormat="1" ht="12">
      <c r="A38" s="254" t="s">
        <v>320</v>
      </c>
      <c r="B38" s="255" t="s">
        <v>93</v>
      </c>
      <c r="C38" s="256" t="s">
        <v>421</v>
      </c>
      <c r="D38" s="256">
        <v>121</v>
      </c>
      <c r="E38" s="256">
        <v>213</v>
      </c>
      <c r="F38" s="257">
        <f aca="true" t="shared" si="6" ref="F38:K38">SUM(F40+F41)</f>
        <v>7.96</v>
      </c>
      <c r="G38" s="257">
        <f t="shared" si="6"/>
        <v>7.96</v>
      </c>
      <c r="H38" s="257">
        <f t="shared" si="6"/>
        <v>0</v>
      </c>
      <c r="I38" s="257">
        <f t="shared" si="6"/>
        <v>2169.49</v>
      </c>
      <c r="J38" s="257">
        <f t="shared" si="6"/>
        <v>2169.49</v>
      </c>
      <c r="K38" s="257">
        <f t="shared" si="6"/>
        <v>0</v>
      </c>
      <c r="L38" s="144"/>
    </row>
    <row r="39" spans="1:12" s="211" customFormat="1" ht="12">
      <c r="A39" s="232" t="s">
        <v>278</v>
      </c>
      <c r="B39" s="233"/>
      <c r="C39" s="234"/>
      <c r="D39" s="234"/>
      <c r="E39" s="234"/>
      <c r="F39" s="235"/>
      <c r="G39" s="235"/>
      <c r="H39" s="235"/>
      <c r="I39" s="235"/>
      <c r="J39" s="235"/>
      <c r="K39" s="235"/>
      <c r="L39" s="236"/>
    </row>
    <row r="40" spans="1:12" s="211" customFormat="1" ht="18" customHeight="1">
      <c r="A40" s="237" t="s">
        <v>799</v>
      </c>
      <c r="B40" s="233" t="s">
        <v>93</v>
      </c>
      <c r="C40" s="234" t="s">
        <v>421</v>
      </c>
      <c r="D40" s="234">
        <v>121</v>
      </c>
      <c r="E40" s="234">
        <v>213</v>
      </c>
      <c r="F40" s="235">
        <f>SUM(G40+H40)</f>
        <v>0</v>
      </c>
      <c r="G40" s="235">
        <v>0</v>
      </c>
      <c r="H40" s="235">
        <v>0</v>
      </c>
      <c r="I40" s="235">
        <f>SUM(J40+K40)</f>
        <v>2169.49</v>
      </c>
      <c r="J40" s="235">
        <v>2169.49</v>
      </c>
      <c r="K40" s="235">
        <v>0</v>
      </c>
      <c r="L40" s="312" t="s">
        <v>798</v>
      </c>
    </row>
    <row r="41" spans="1:12" s="211" customFormat="1" ht="24">
      <c r="A41" s="237" t="s">
        <v>800</v>
      </c>
      <c r="B41" s="233" t="s">
        <v>93</v>
      </c>
      <c r="C41" s="238" t="s">
        <v>421</v>
      </c>
      <c r="D41" s="234">
        <v>121</v>
      </c>
      <c r="E41" s="234">
        <v>213</v>
      </c>
      <c r="F41" s="235">
        <f>SUM(G41+H41)</f>
        <v>7.96</v>
      </c>
      <c r="G41" s="235">
        <v>7.96</v>
      </c>
      <c r="H41" s="235"/>
      <c r="I41" s="235">
        <f>SUM(J41+K41)</f>
        <v>0</v>
      </c>
      <c r="J41" s="235">
        <v>0</v>
      </c>
      <c r="K41" s="235">
        <v>0</v>
      </c>
      <c r="L41" s="313"/>
    </row>
    <row r="42" spans="1:12" s="227" customFormat="1" ht="18" customHeight="1">
      <c r="A42" s="267" t="s">
        <v>31</v>
      </c>
      <c r="B42" s="255" t="s">
        <v>93</v>
      </c>
      <c r="C42" s="255" t="s">
        <v>421</v>
      </c>
      <c r="D42" s="255" t="s">
        <v>362</v>
      </c>
      <c r="E42" s="255" t="s">
        <v>94</v>
      </c>
      <c r="F42" s="257">
        <f>G42+H42</f>
        <v>0</v>
      </c>
      <c r="G42" s="257">
        <f>G44+G45+G46</f>
        <v>0</v>
      </c>
      <c r="H42" s="257">
        <f>H44+H45+H46</f>
        <v>0</v>
      </c>
      <c r="I42" s="257">
        <f>J42+K42</f>
        <v>10078.43</v>
      </c>
      <c r="J42" s="257">
        <f>J44+J45+J46</f>
        <v>10078.43</v>
      </c>
      <c r="K42" s="257">
        <f>K44+K45+K46</f>
        <v>0</v>
      </c>
      <c r="L42" s="143"/>
    </row>
    <row r="43" spans="1:12" s="211" customFormat="1" ht="12.75" customHeight="1">
      <c r="A43" s="215" t="s">
        <v>95</v>
      </c>
      <c r="B43" s="216"/>
      <c r="C43" s="216"/>
      <c r="D43" s="216"/>
      <c r="E43" s="216"/>
      <c r="F43" s="207"/>
      <c r="G43" s="207"/>
      <c r="H43" s="207"/>
      <c r="I43" s="199"/>
      <c r="J43" s="199"/>
      <c r="K43" s="207"/>
      <c r="L43" s="85"/>
    </row>
    <row r="44" spans="1:12" s="211" customFormat="1" ht="42" customHeight="1">
      <c r="A44" s="208" t="s">
        <v>809</v>
      </c>
      <c r="B44" s="216" t="s">
        <v>93</v>
      </c>
      <c r="C44" s="216" t="s">
        <v>421</v>
      </c>
      <c r="D44" s="216" t="s">
        <v>362</v>
      </c>
      <c r="E44" s="216" t="s">
        <v>94</v>
      </c>
      <c r="F44" s="207">
        <f>SUM(G44+H44)</f>
        <v>0</v>
      </c>
      <c r="G44" s="207">
        <v>0</v>
      </c>
      <c r="H44" s="207">
        <v>0</v>
      </c>
      <c r="I44" s="199">
        <f>SUM(J44+K44)</f>
        <v>4032.43</v>
      </c>
      <c r="J44" s="199">
        <v>4032.43</v>
      </c>
      <c r="K44" s="207">
        <v>0</v>
      </c>
      <c r="L44" s="85" t="s">
        <v>562</v>
      </c>
    </row>
    <row r="45" spans="1:12" s="211" customFormat="1" ht="39.75" customHeight="1">
      <c r="A45" s="208" t="s">
        <v>808</v>
      </c>
      <c r="B45" s="216" t="s">
        <v>93</v>
      </c>
      <c r="C45" s="216" t="s">
        <v>421</v>
      </c>
      <c r="D45" s="216" t="s">
        <v>362</v>
      </c>
      <c r="E45" s="216" t="s">
        <v>94</v>
      </c>
      <c r="F45" s="207">
        <f>SUM(G45+H45)</f>
        <v>0</v>
      </c>
      <c r="G45" s="207">
        <v>0</v>
      </c>
      <c r="H45" s="207">
        <v>0</v>
      </c>
      <c r="I45" s="199">
        <f>SUM(J45+K45)</f>
        <v>500</v>
      </c>
      <c r="J45" s="199">
        <v>500</v>
      </c>
      <c r="K45" s="207">
        <v>0</v>
      </c>
      <c r="L45" s="85" t="s">
        <v>777</v>
      </c>
    </row>
    <row r="46" spans="1:12" s="211" customFormat="1" ht="48" customHeight="1">
      <c r="A46" s="228" t="s">
        <v>810</v>
      </c>
      <c r="B46" s="216" t="s">
        <v>93</v>
      </c>
      <c r="C46" s="216" t="s">
        <v>421</v>
      </c>
      <c r="D46" s="216" t="s">
        <v>362</v>
      </c>
      <c r="E46" s="216" t="s">
        <v>94</v>
      </c>
      <c r="F46" s="207">
        <f>SUM(G46+H46)</f>
        <v>0</v>
      </c>
      <c r="G46" s="207">
        <v>0</v>
      </c>
      <c r="H46" s="207">
        <v>0</v>
      </c>
      <c r="I46" s="199">
        <f>SUM(J46+K46)</f>
        <v>5546</v>
      </c>
      <c r="J46" s="199">
        <v>5546</v>
      </c>
      <c r="K46" s="207">
        <v>0</v>
      </c>
      <c r="L46" s="85" t="s">
        <v>786</v>
      </c>
    </row>
    <row r="47" spans="1:12" s="227" customFormat="1" ht="18" customHeight="1">
      <c r="A47" s="267" t="s">
        <v>33</v>
      </c>
      <c r="B47" s="255" t="s">
        <v>93</v>
      </c>
      <c r="C47" s="255" t="s">
        <v>421</v>
      </c>
      <c r="D47" s="255" t="s">
        <v>362</v>
      </c>
      <c r="E47" s="255" t="s">
        <v>279</v>
      </c>
      <c r="F47" s="258">
        <f>G47+H47</f>
        <v>0</v>
      </c>
      <c r="G47" s="258">
        <f>G49+G50</f>
        <v>0</v>
      </c>
      <c r="H47" s="258">
        <f>H49+H50</f>
        <v>0</v>
      </c>
      <c r="I47" s="258">
        <f>J47+K47</f>
        <v>14521.05</v>
      </c>
      <c r="J47" s="258">
        <f>J49+J50</f>
        <v>14521.05</v>
      </c>
      <c r="K47" s="258">
        <f>K49+K50</f>
        <v>0</v>
      </c>
      <c r="L47" s="147"/>
    </row>
    <row r="48" spans="1:12" s="211" customFormat="1" ht="12.75" customHeight="1">
      <c r="A48" s="228" t="s">
        <v>278</v>
      </c>
      <c r="B48" s="216"/>
      <c r="C48" s="216"/>
      <c r="D48" s="216"/>
      <c r="E48" s="216"/>
      <c r="F48" s="207"/>
      <c r="G48" s="207"/>
      <c r="H48" s="207"/>
      <c r="I48" s="199"/>
      <c r="J48" s="199"/>
      <c r="K48" s="207"/>
      <c r="L48" s="85"/>
    </row>
    <row r="49" spans="1:12" s="211" customFormat="1" ht="55.5" customHeight="1">
      <c r="A49" s="208" t="s">
        <v>811</v>
      </c>
      <c r="B49" s="216" t="s">
        <v>93</v>
      </c>
      <c r="C49" s="216" t="s">
        <v>421</v>
      </c>
      <c r="D49" s="216" t="s">
        <v>362</v>
      </c>
      <c r="E49" s="216" t="s">
        <v>279</v>
      </c>
      <c r="F49" s="207">
        <f>SUM(G49+H49)</f>
        <v>0</v>
      </c>
      <c r="G49" s="207">
        <v>0</v>
      </c>
      <c r="H49" s="207">
        <v>0</v>
      </c>
      <c r="I49" s="199">
        <f>SUM(J49+K49)</f>
        <v>2786.23</v>
      </c>
      <c r="J49" s="199">
        <v>2786.23</v>
      </c>
      <c r="K49" s="207">
        <v>0</v>
      </c>
      <c r="L49" s="85" t="s">
        <v>427</v>
      </c>
    </row>
    <row r="50" spans="1:12" s="211" customFormat="1" ht="74.25" customHeight="1">
      <c r="A50" s="247" t="s">
        <v>812</v>
      </c>
      <c r="B50" s="216" t="s">
        <v>93</v>
      </c>
      <c r="C50" s="216" t="s">
        <v>421</v>
      </c>
      <c r="D50" s="216" t="s">
        <v>362</v>
      </c>
      <c r="E50" s="216" t="s">
        <v>279</v>
      </c>
      <c r="F50" s="207">
        <f>SUM(G50+H50)</f>
        <v>0</v>
      </c>
      <c r="G50" s="207">
        <v>0</v>
      </c>
      <c r="H50" s="207">
        <v>0</v>
      </c>
      <c r="I50" s="199">
        <f>SUM(J50+K50)</f>
        <v>11734.82</v>
      </c>
      <c r="J50" s="199">
        <v>11734.82</v>
      </c>
      <c r="K50" s="207">
        <v>0</v>
      </c>
      <c r="L50" s="85" t="s">
        <v>813</v>
      </c>
    </row>
    <row r="51" spans="1:12" s="211" customFormat="1" ht="21" customHeight="1">
      <c r="A51" s="248" t="s">
        <v>78</v>
      </c>
      <c r="B51" s="245" t="s">
        <v>283</v>
      </c>
      <c r="C51" s="245"/>
      <c r="D51" s="245"/>
      <c r="E51" s="245"/>
      <c r="F51" s="243">
        <f>G51+H51</f>
        <v>8373.69</v>
      </c>
      <c r="G51" s="243">
        <f>G52</f>
        <v>8373.69</v>
      </c>
      <c r="H51" s="243">
        <f>H52</f>
        <v>0</v>
      </c>
      <c r="I51" s="243">
        <f>J51+K51</f>
        <v>726.3</v>
      </c>
      <c r="J51" s="243">
        <f>J52</f>
        <v>726.3</v>
      </c>
      <c r="K51" s="243">
        <f>K52</f>
        <v>0</v>
      </c>
      <c r="L51" s="246"/>
    </row>
    <row r="52" spans="1:12" s="211" customFormat="1" ht="27.75" customHeight="1">
      <c r="A52" s="225" t="s">
        <v>787</v>
      </c>
      <c r="B52" s="213" t="s">
        <v>283</v>
      </c>
      <c r="C52" s="213" t="s">
        <v>765</v>
      </c>
      <c r="D52" s="216"/>
      <c r="E52" s="216"/>
      <c r="F52" s="212">
        <f>F56</f>
        <v>0</v>
      </c>
      <c r="G52" s="212">
        <f>G53+G56</f>
        <v>8373.69</v>
      </c>
      <c r="H52" s="212">
        <f>H53+H56</f>
        <v>0</v>
      </c>
      <c r="I52" s="212">
        <f>I56</f>
        <v>726.3</v>
      </c>
      <c r="J52" s="212">
        <f>J53+J56</f>
        <v>726.3</v>
      </c>
      <c r="K52" s="212">
        <f>K53+K56</f>
        <v>0</v>
      </c>
      <c r="L52" s="85"/>
    </row>
    <row r="53" spans="1:12" s="211" customFormat="1" ht="12">
      <c r="A53" s="254" t="s">
        <v>320</v>
      </c>
      <c r="B53" s="255" t="s">
        <v>283</v>
      </c>
      <c r="C53" s="256" t="s">
        <v>765</v>
      </c>
      <c r="D53" s="256">
        <v>121</v>
      </c>
      <c r="E53" s="256">
        <v>213</v>
      </c>
      <c r="F53" s="257">
        <f>G53+H53</f>
        <v>8373.69</v>
      </c>
      <c r="G53" s="257">
        <f>SUM(G55)</f>
        <v>8373.69</v>
      </c>
      <c r="H53" s="257">
        <f>SUM(H55)</f>
        <v>0</v>
      </c>
      <c r="I53" s="257">
        <f>J53+K53</f>
        <v>0</v>
      </c>
      <c r="J53" s="257">
        <f>SUM(J55)</f>
        <v>0</v>
      </c>
      <c r="K53" s="257">
        <f>SUM(K55)</f>
        <v>0</v>
      </c>
      <c r="L53" s="144"/>
    </row>
    <row r="54" spans="1:12" s="211" customFormat="1" ht="12">
      <c r="A54" s="232" t="s">
        <v>278</v>
      </c>
      <c r="B54" s="233"/>
      <c r="C54" s="234"/>
      <c r="D54" s="234"/>
      <c r="E54" s="234"/>
      <c r="F54" s="235"/>
      <c r="G54" s="235"/>
      <c r="H54" s="235"/>
      <c r="I54" s="235"/>
      <c r="J54" s="235"/>
      <c r="K54" s="235"/>
      <c r="L54" s="236"/>
    </row>
    <row r="55" spans="1:12" s="211" customFormat="1" ht="27.75" customHeight="1">
      <c r="A55" s="237" t="s">
        <v>816</v>
      </c>
      <c r="B55" s="233" t="s">
        <v>283</v>
      </c>
      <c r="C55" s="234" t="s">
        <v>765</v>
      </c>
      <c r="D55" s="234">
        <v>121</v>
      </c>
      <c r="E55" s="234">
        <v>213</v>
      </c>
      <c r="F55" s="235">
        <f>SUM(G55+H55)</f>
        <v>8373.69</v>
      </c>
      <c r="G55" s="235">
        <v>8373.69</v>
      </c>
      <c r="H55" s="235">
        <v>0</v>
      </c>
      <c r="I55" s="235">
        <f>SUM(J55+K55)</f>
        <v>0</v>
      </c>
      <c r="J55" s="235">
        <v>0</v>
      </c>
      <c r="K55" s="235">
        <v>0</v>
      </c>
      <c r="L55" s="236" t="s">
        <v>798</v>
      </c>
    </row>
    <row r="56" spans="1:12" s="211" customFormat="1" ht="18" customHeight="1">
      <c r="A56" s="254" t="s">
        <v>31</v>
      </c>
      <c r="B56" s="255" t="s">
        <v>283</v>
      </c>
      <c r="C56" s="256" t="s">
        <v>765</v>
      </c>
      <c r="D56" s="256">
        <v>244</v>
      </c>
      <c r="E56" s="256">
        <v>221</v>
      </c>
      <c r="F56" s="257">
        <f>G56+H56</f>
        <v>0</v>
      </c>
      <c r="G56" s="257">
        <f>SUM(G58)</f>
        <v>0</v>
      </c>
      <c r="H56" s="257">
        <f>SUM(H58)</f>
        <v>0</v>
      </c>
      <c r="I56" s="257">
        <f>J56+K56</f>
        <v>726.3</v>
      </c>
      <c r="J56" s="257">
        <f>SUM(J58)</f>
        <v>726.3</v>
      </c>
      <c r="K56" s="257">
        <f>SUM(K58)</f>
        <v>0</v>
      </c>
      <c r="L56" s="145"/>
    </row>
    <row r="57" spans="1:12" s="211" customFormat="1" ht="12.75" customHeight="1">
      <c r="A57" s="80" t="s">
        <v>278</v>
      </c>
      <c r="B57" s="216"/>
      <c r="C57" s="55"/>
      <c r="D57" s="55"/>
      <c r="E57" s="55"/>
      <c r="F57" s="199"/>
      <c r="G57" s="199"/>
      <c r="H57" s="199"/>
      <c r="I57" s="217"/>
      <c r="J57" s="199"/>
      <c r="K57" s="199"/>
      <c r="L57" s="96"/>
    </row>
    <row r="58" spans="1:12" s="211" customFormat="1" ht="26.25" customHeight="1">
      <c r="A58" s="208" t="s">
        <v>814</v>
      </c>
      <c r="B58" s="216" t="s">
        <v>283</v>
      </c>
      <c r="C58" s="55" t="s">
        <v>765</v>
      </c>
      <c r="D58" s="55">
        <v>244</v>
      </c>
      <c r="E58" s="55">
        <v>221</v>
      </c>
      <c r="F58" s="199">
        <f>SUM(G58+H58)</f>
        <v>0</v>
      </c>
      <c r="G58" s="199">
        <v>0</v>
      </c>
      <c r="H58" s="199">
        <v>0</v>
      </c>
      <c r="I58" s="217">
        <v>0</v>
      </c>
      <c r="J58" s="199">
        <v>726.3</v>
      </c>
      <c r="K58" s="199">
        <v>0</v>
      </c>
      <c r="L58" s="96" t="s">
        <v>277</v>
      </c>
    </row>
    <row r="59" spans="1:12" s="211" customFormat="1" ht="18.75" customHeight="1">
      <c r="A59" s="249" t="s">
        <v>815</v>
      </c>
      <c r="B59" s="250"/>
      <c r="C59" s="250"/>
      <c r="D59" s="250"/>
      <c r="E59" s="250"/>
      <c r="F59" s="251">
        <f>SUM(G59+H59)</f>
        <v>9282.11</v>
      </c>
      <c r="G59" s="251">
        <f>G8+G27</f>
        <v>9282.11</v>
      </c>
      <c r="H59" s="251">
        <f>H8+H27</f>
        <v>0</v>
      </c>
      <c r="I59" s="251">
        <f>J59+K59</f>
        <v>53456.41</v>
      </c>
      <c r="J59" s="251">
        <f>J8+J27</f>
        <v>53456.41</v>
      </c>
      <c r="K59" s="251">
        <f>K8+K27</f>
        <v>0</v>
      </c>
      <c r="L59" s="252"/>
    </row>
    <row r="60" spans="1:12" ht="14.25" customHeight="1">
      <c r="A60" s="69"/>
      <c r="B60" s="70"/>
      <c r="C60" s="70"/>
      <c r="D60" s="70"/>
      <c r="E60" s="70"/>
      <c r="F60" s="71"/>
      <c r="G60" s="71"/>
      <c r="H60" s="71"/>
      <c r="I60" s="72"/>
      <c r="J60" s="72"/>
      <c r="K60" s="72"/>
      <c r="L60" s="73"/>
    </row>
    <row r="61" spans="1:12" ht="14.25" customHeight="1">
      <c r="A61" s="284"/>
      <c r="B61" s="284"/>
      <c r="C61" s="284"/>
      <c r="D61" s="284"/>
      <c r="E61" s="284"/>
      <c r="F61" s="319"/>
      <c r="G61" s="319"/>
      <c r="H61" s="319"/>
      <c r="I61" s="319"/>
      <c r="J61" s="319"/>
      <c r="K61" s="319"/>
      <c r="L61" s="319"/>
    </row>
    <row r="62" ht="12.75">
      <c r="A62" s="202"/>
    </row>
    <row r="63" spans="1:8" ht="12.75">
      <c r="A63" s="202"/>
      <c r="H63" s="202"/>
    </row>
    <row r="66" spans="1:8" ht="12.75">
      <c r="A66" s="202"/>
      <c r="H66" s="202"/>
    </row>
  </sheetData>
  <sheetProtection/>
  <mergeCells count="23">
    <mergeCell ref="A2:L2"/>
    <mergeCell ref="I6:I7"/>
    <mergeCell ref="F4:K4"/>
    <mergeCell ref="I5:K5"/>
    <mergeCell ref="G6:H6"/>
    <mergeCell ref="L13:L14"/>
    <mergeCell ref="F6:F7"/>
    <mergeCell ref="J6:K6"/>
    <mergeCell ref="L4:L6"/>
    <mergeCell ref="L40:L41"/>
    <mergeCell ref="A61:E61"/>
    <mergeCell ref="F61:J61"/>
    <mergeCell ref="K61:L61"/>
    <mergeCell ref="F5:H5"/>
    <mergeCell ref="L22:L23"/>
    <mergeCell ref="A27:E27"/>
    <mergeCell ref="A1:L1"/>
    <mergeCell ref="A4:A7"/>
    <mergeCell ref="B4:B7"/>
    <mergeCell ref="C4:C7"/>
    <mergeCell ref="D4:D7"/>
    <mergeCell ref="A8:E8"/>
    <mergeCell ref="E4:E7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22" t="s">
        <v>274</v>
      </c>
      <c r="B1" s="322"/>
      <c r="C1" s="322"/>
    </row>
    <row r="2" spans="1:3" ht="15.75" customHeight="1">
      <c r="A2" s="322" t="s">
        <v>275</v>
      </c>
      <c r="B2" s="323"/>
      <c r="C2" s="322"/>
    </row>
    <row r="3" spans="1:3" ht="20.25" customHeight="1">
      <c r="A3" s="322" t="s">
        <v>276</v>
      </c>
      <c r="B3" s="323"/>
      <c r="C3" s="322"/>
    </row>
    <row r="4" spans="1:3" ht="21.75" customHeight="1">
      <c r="A4" s="322" t="s">
        <v>830</v>
      </c>
      <c r="B4" s="323"/>
      <c r="C4" s="322"/>
    </row>
    <row r="5" spans="1:3" ht="40.5" customHeight="1">
      <c r="A5" s="60"/>
      <c r="B5" s="60"/>
      <c r="C5" s="60"/>
    </row>
    <row r="6" spans="1:3" ht="21.75" customHeight="1">
      <c r="A6" s="61" t="s">
        <v>99</v>
      </c>
      <c r="B6" s="65" t="s">
        <v>116</v>
      </c>
      <c r="C6" s="61" t="s">
        <v>118</v>
      </c>
    </row>
    <row r="7" spans="1:3" ht="21.75" customHeight="1">
      <c r="A7" s="61"/>
      <c r="B7" s="66" t="s">
        <v>117</v>
      </c>
      <c r="C7" s="61"/>
    </row>
    <row r="8" spans="1:3" ht="30">
      <c r="A8" s="14" t="s">
        <v>100</v>
      </c>
      <c r="B8" s="23" t="s">
        <v>404</v>
      </c>
      <c r="C8" s="15" t="s">
        <v>101</v>
      </c>
    </row>
    <row r="9" spans="1:3" ht="15">
      <c r="A9" s="14" t="s">
        <v>102</v>
      </c>
      <c r="B9" s="23" t="s">
        <v>103</v>
      </c>
      <c r="C9" s="15" t="s">
        <v>101</v>
      </c>
    </row>
    <row r="10" spans="1:3" ht="15">
      <c r="A10" s="14" t="s">
        <v>104</v>
      </c>
      <c r="B10" s="23" t="s">
        <v>105</v>
      </c>
      <c r="C10" s="15" t="s">
        <v>101</v>
      </c>
    </row>
    <row r="11" spans="1:3" ht="30">
      <c r="A11" s="14" t="s">
        <v>106</v>
      </c>
      <c r="B11" s="23" t="s">
        <v>107</v>
      </c>
      <c r="C11" s="15" t="s">
        <v>101</v>
      </c>
    </row>
    <row r="12" spans="1:3" ht="15">
      <c r="A12" s="14" t="s">
        <v>108</v>
      </c>
      <c r="B12" s="23" t="s">
        <v>109</v>
      </c>
      <c r="C12" s="15" t="s">
        <v>110</v>
      </c>
    </row>
    <row r="13" spans="1:3" ht="30">
      <c r="A13" s="14" t="s">
        <v>111</v>
      </c>
      <c r="B13" s="23" t="s">
        <v>112</v>
      </c>
      <c r="C13" s="15" t="s">
        <v>113</v>
      </c>
    </row>
    <row r="14" spans="1:3" ht="31.5" customHeight="1">
      <c r="A14" s="14" t="s">
        <v>114</v>
      </c>
      <c r="B14" s="23" t="s">
        <v>115</v>
      </c>
      <c r="C14" s="15" t="s">
        <v>101</v>
      </c>
    </row>
    <row r="15" spans="1:3" ht="15">
      <c r="A15" s="26"/>
      <c r="B15" s="25"/>
      <c r="C15" s="63"/>
    </row>
    <row r="16" spans="1:3" ht="15">
      <c r="A16" s="13"/>
      <c r="B16" s="62"/>
      <c r="C16" s="13"/>
    </row>
    <row r="17" spans="1:5" ht="15">
      <c r="A17" s="13"/>
      <c r="B17" s="62"/>
      <c r="C17" s="13"/>
      <c r="E17" t="s">
        <v>368</v>
      </c>
    </row>
    <row r="18" spans="1:3" ht="15">
      <c r="A18" s="13"/>
      <c r="B18" s="62"/>
      <c r="C18" s="13"/>
    </row>
    <row r="19" spans="1:5" ht="15" customHeight="1">
      <c r="A19" s="321"/>
      <c r="B19" s="321"/>
      <c r="C19" s="59"/>
      <c r="D19" s="64"/>
      <c r="E19" s="64"/>
    </row>
    <row r="20" spans="1:5" ht="15">
      <c r="A20" s="27"/>
      <c r="B20" s="28"/>
      <c r="C20" s="59"/>
      <c r="D20" s="26"/>
      <c r="E20" s="26"/>
    </row>
    <row r="21" spans="1:5" ht="15" customHeight="1">
      <c r="A21" s="321"/>
      <c r="B21" s="321"/>
      <c r="C21" s="59"/>
      <c r="D21" s="64"/>
      <c r="E21" s="64"/>
    </row>
    <row r="22" spans="1:3" ht="15">
      <c r="A22" s="13"/>
      <c r="B22" s="62"/>
      <c r="C22" s="13"/>
    </row>
    <row r="23" spans="1:3" ht="15">
      <c r="A23" s="13"/>
      <c r="B23" s="62"/>
      <c r="C23" s="13"/>
    </row>
    <row r="24" spans="1:3" ht="15">
      <c r="A24" s="13"/>
      <c r="B24" s="62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152"/>
      <c r="B1" s="152"/>
      <c r="C1" s="152"/>
      <c r="D1" s="152" t="s">
        <v>280</v>
      </c>
    </row>
    <row r="2" spans="1:4" ht="20.25" customHeight="1">
      <c r="A2" s="282" t="s">
        <v>284</v>
      </c>
      <c r="B2" s="282"/>
      <c r="C2" s="282"/>
      <c r="D2" s="282"/>
    </row>
    <row r="3" spans="1:4" ht="15" customHeight="1">
      <c r="A3" s="282" t="s">
        <v>270</v>
      </c>
      <c r="B3" s="282"/>
      <c r="C3" s="282"/>
      <c r="D3" s="282"/>
    </row>
    <row r="4" spans="1:4" ht="14.25" customHeight="1">
      <c r="A4" s="282" t="s">
        <v>818</v>
      </c>
      <c r="B4" s="282"/>
      <c r="C4" s="282"/>
      <c r="D4" s="282"/>
    </row>
    <row r="5" spans="1:4" ht="14.25" customHeight="1">
      <c r="A5" s="282" t="s">
        <v>285</v>
      </c>
      <c r="B5" s="282"/>
      <c r="C5" s="282"/>
      <c r="D5" s="282"/>
    </row>
    <row r="6" spans="1:4" ht="15">
      <c r="A6" s="283" t="s">
        <v>333</v>
      </c>
      <c r="B6" s="283"/>
      <c r="C6" s="283"/>
      <c r="D6" s="283"/>
    </row>
    <row r="7" spans="1:4" ht="68.25" customHeight="1">
      <c r="A7" s="1" t="s">
        <v>15</v>
      </c>
      <c r="B7" s="1" t="s">
        <v>5</v>
      </c>
      <c r="C7" s="2" t="s">
        <v>192</v>
      </c>
      <c r="D7" s="2" t="s">
        <v>268</v>
      </c>
    </row>
    <row r="8" spans="1:4" ht="18.75" customHeight="1">
      <c r="A8" s="1" t="s">
        <v>835</v>
      </c>
      <c r="B8" s="42" t="s">
        <v>836</v>
      </c>
      <c r="C8" s="2">
        <f>SUM(C9)</f>
        <v>49592.1</v>
      </c>
      <c r="D8" s="2">
        <f>SUM(D9)</f>
        <v>52452.3</v>
      </c>
    </row>
    <row r="9" spans="1:4" ht="12.75">
      <c r="A9" s="86" t="s">
        <v>837</v>
      </c>
      <c r="B9" s="32" t="s">
        <v>286</v>
      </c>
      <c r="C9" s="51">
        <f>SUM(C10+C41+C46+C49)</f>
        <v>49592.1</v>
      </c>
      <c r="D9" s="51">
        <f>SUM(D10+D41+D46+D49)</f>
        <v>52452.3</v>
      </c>
    </row>
    <row r="10" spans="1:4" ht="14.25" customHeight="1">
      <c r="A10" s="86" t="s">
        <v>838</v>
      </c>
      <c r="B10" s="32" t="s">
        <v>7</v>
      </c>
      <c r="C10" s="51">
        <f>C11+C28+C38</f>
        <v>43437.1</v>
      </c>
      <c r="D10" s="51">
        <f>D11+D28+D38</f>
        <v>46967.200000000004</v>
      </c>
    </row>
    <row r="11" spans="1:4" ht="25.5" customHeight="1">
      <c r="A11" s="149" t="s">
        <v>839</v>
      </c>
      <c r="B11" s="68" t="s">
        <v>289</v>
      </c>
      <c r="C11" s="129">
        <f>SUM(C12:C27)</f>
        <v>39137.1</v>
      </c>
      <c r="D11" s="129">
        <f>SUM(D12:D27)</f>
        <v>42547.700000000004</v>
      </c>
    </row>
    <row r="12" spans="1:4" ht="48" customHeight="1">
      <c r="A12" s="268" t="s">
        <v>840</v>
      </c>
      <c r="B12" s="269" t="s">
        <v>732</v>
      </c>
      <c r="C12" s="270">
        <v>30150</v>
      </c>
      <c r="D12" s="270">
        <v>29767.1</v>
      </c>
    </row>
    <row r="13" spans="1:4" ht="27" customHeight="1">
      <c r="A13" s="268" t="s">
        <v>901</v>
      </c>
      <c r="B13" s="269" t="s">
        <v>903</v>
      </c>
      <c r="C13" s="270">
        <v>0</v>
      </c>
      <c r="D13" s="270">
        <v>170.2</v>
      </c>
    </row>
    <row r="14" spans="1:4" ht="45.75" customHeight="1">
      <c r="A14" s="268" t="s">
        <v>841</v>
      </c>
      <c r="B14" s="269" t="s">
        <v>735</v>
      </c>
      <c r="C14" s="270">
        <v>0</v>
      </c>
      <c r="D14" s="270">
        <v>34.7</v>
      </c>
    </row>
    <row r="15" spans="1:4" ht="57.75" customHeight="1">
      <c r="A15" s="268" t="s">
        <v>842</v>
      </c>
      <c r="B15" s="269" t="s">
        <v>843</v>
      </c>
      <c r="C15" s="270">
        <v>1</v>
      </c>
      <c r="D15" s="270">
        <v>-6.8</v>
      </c>
    </row>
    <row r="16" spans="1:4" ht="34.5" customHeight="1">
      <c r="A16" s="268" t="s">
        <v>902</v>
      </c>
      <c r="B16" s="269" t="s">
        <v>904</v>
      </c>
      <c r="C16" s="270">
        <v>0</v>
      </c>
      <c r="D16" s="270">
        <v>7</v>
      </c>
    </row>
    <row r="17" spans="1:4" ht="59.25" customHeight="1">
      <c r="A17" s="268" t="s">
        <v>844</v>
      </c>
      <c r="B17" s="269" t="s">
        <v>845</v>
      </c>
      <c r="C17" s="270">
        <v>0</v>
      </c>
      <c r="D17" s="270">
        <v>0.1</v>
      </c>
    </row>
    <row r="18" spans="1:4" ht="36" customHeight="1">
      <c r="A18" s="268" t="s">
        <v>905</v>
      </c>
      <c r="B18" s="269" t="s">
        <v>906</v>
      </c>
      <c r="C18" s="270">
        <v>0</v>
      </c>
      <c r="D18" s="270">
        <v>0</v>
      </c>
    </row>
    <row r="19" spans="1:4" ht="48" customHeight="1">
      <c r="A19" s="268" t="s">
        <v>846</v>
      </c>
      <c r="B19" s="269" t="s">
        <v>741</v>
      </c>
      <c r="C19" s="270">
        <v>7085.1</v>
      </c>
      <c r="D19" s="270">
        <v>10465.6</v>
      </c>
    </row>
    <row r="20" spans="1:4" ht="38.25" customHeight="1">
      <c r="A20" s="268" t="s">
        <v>907</v>
      </c>
      <c r="B20" s="269" t="s">
        <v>743</v>
      </c>
      <c r="C20" s="270">
        <v>0</v>
      </c>
      <c r="D20" s="270">
        <v>185.3</v>
      </c>
    </row>
    <row r="21" spans="1:4" ht="58.5" customHeight="1">
      <c r="A21" s="268" t="s">
        <v>847</v>
      </c>
      <c r="B21" s="269" t="s">
        <v>744</v>
      </c>
      <c r="C21" s="270">
        <v>0</v>
      </c>
      <c r="D21" s="270">
        <v>-56</v>
      </c>
    </row>
    <row r="22" spans="1:4" ht="60.75" customHeight="1">
      <c r="A22" s="268" t="s">
        <v>848</v>
      </c>
      <c r="B22" s="269" t="s">
        <v>849</v>
      </c>
      <c r="C22" s="270">
        <v>1</v>
      </c>
      <c r="D22" s="270">
        <v>0</v>
      </c>
    </row>
    <row r="23" spans="1:4" ht="48" customHeight="1">
      <c r="A23" s="268" t="s">
        <v>908</v>
      </c>
      <c r="B23" s="269" t="s">
        <v>909</v>
      </c>
      <c r="C23" s="270">
        <v>0</v>
      </c>
      <c r="D23" s="270">
        <v>0.1</v>
      </c>
    </row>
    <row r="24" spans="1:4" ht="59.25" customHeight="1">
      <c r="A24" s="268" t="s">
        <v>850</v>
      </c>
      <c r="B24" s="269" t="s">
        <v>851</v>
      </c>
      <c r="C24" s="270">
        <v>0</v>
      </c>
      <c r="D24" s="270">
        <v>-0.1</v>
      </c>
    </row>
    <row r="25" spans="1:4" ht="37.5" customHeight="1">
      <c r="A25" s="268" t="s">
        <v>852</v>
      </c>
      <c r="B25" s="269" t="s">
        <v>745</v>
      </c>
      <c r="C25" s="270">
        <v>1900</v>
      </c>
      <c r="D25" s="270">
        <v>2119.5</v>
      </c>
    </row>
    <row r="26" spans="1:4" ht="27" customHeight="1">
      <c r="A26" s="268" t="s">
        <v>910</v>
      </c>
      <c r="B26" s="269" t="s">
        <v>747</v>
      </c>
      <c r="C26" s="270">
        <v>0</v>
      </c>
      <c r="D26" s="270">
        <v>-142.2</v>
      </c>
    </row>
    <row r="27" spans="1:4" ht="48.75" customHeight="1">
      <c r="A27" s="268" t="s">
        <v>853</v>
      </c>
      <c r="B27" s="269" t="s">
        <v>748</v>
      </c>
      <c r="C27" s="270">
        <v>0</v>
      </c>
      <c r="D27" s="270">
        <v>3.2</v>
      </c>
    </row>
    <row r="28" spans="1:4" ht="25.5" customHeight="1">
      <c r="A28" s="149" t="s">
        <v>854</v>
      </c>
      <c r="B28" s="68" t="s">
        <v>8</v>
      </c>
      <c r="C28" s="95">
        <f>SUM(C29:C36)</f>
        <v>4160</v>
      </c>
      <c r="D28" s="95">
        <f>SUM(D29:D36)</f>
        <v>4178.6</v>
      </c>
    </row>
    <row r="29" spans="1:4" ht="37.5" customHeight="1">
      <c r="A29" s="268" t="s">
        <v>855</v>
      </c>
      <c r="B29" s="269" t="s">
        <v>751</v>
      </c>
      <c r="C29" s="270">
        <v>4150</v>
      </c>
      <c r="D29" s="270">
        <v>4091.8</v>
      </c>
    </row>
    <row r="30" spans="1:4" ht="27" customHeight="1">
      <c r="A30" s="268" t="s">
        <v>911</v>
      </c>
      <c r="B30" s="269" t="s">
        <v>753</v>
      </c>
      <c r="C30" s="270">
        <v>0</v>
      </c>
      <c r="D30" s="270">
        <v>20.3</v>
      </c>
    </row>
    <row r="31" spans="1:4" ht="27" customHeight="1">
      <c r="A31" s="268" t="s">
        <v>912</v>
      </c>
      <c r="B31" s="269" t="s">
        <v>794</v>
      </c>
      <c r="C31" s="270">
        <v>0</v>
      </c>
      <c r="D31" s="270">
        <v>0</v>
      </c>
    </row>
    <row r="32" spans="1:4" ht="38.25" customHeight="1">
      <c r="A32" s="268" t="s">
        <v>856</v>
      </c>
      <c r="B32" s="269" t="s">
        <v>755</v>
      </c>
      <c r="C32" s="270">
        <v>0</v>
      </c>
      <c r="D32" s="270">
        <v>56.1</v>
      </c>
    </row>
    <row r="33" spans="1:4" ht="24.75" customHeight="1">
      <c r="A33" s="268" t="s">
        <v>915</v>
      </c>
      <c r="B33" s="269" t="s">
        <v>757</v>
      </c>
      <c r="C33" s="270">
        <v>0</v>
      </c>
      <c r="D33" s="270">
        <v>0.1</v>
      </c>
    </row>
    <row r="34" spans="1:4" ht="46.5" customHeight="1">
      <c r="A34" s="268" t="s">
        <v>857</v>
      </c>
      <c r="B34" s="269" t="s">
        <v>858</v>
      </c>
      <c r="C34" s="270">
        <v>10</v>
      </c>
      <c r="D34" s="270">
        <v>5.4</v>
      </c>
    </row>
    <row r="35" spans="1:4" ht="38.25" customHeight="1">
      <c r="A35" s="268" t="s">
        <v>916</v>
      </c>
      <c r="B35" s="269" t="s">
        <v>917</v>
      </c>
      <c r="C35" s="270">
        <v>0</v>
      </c>
      <c r="D35" s="270">
        <v>1.9</v>
      </c>
    </row>
    <row r="36" spans="1:4" ht="48.75" customHeight="1">
      <c r="A36" s="268" t="s">
        <v>859</v>
      </c>
      <c r="B36" s="269" t="s">
        <v>860</v>
      </c>
      <c r="C36" s="270">
        <v>0</v>
      </c>
      <c r="D36" s="270">
        <v>3</v>
      </c>
    </row>
    <row r="37" spans="1:4" ht="36.75" customHeight="1" hidden="1">
      <c r="A37" s="268" t="s">
        <v>913</v>
      </c>
      <c r="B37" s="269" t="s">
        <v>914</v>
      </c>
      <c r="C37" s="270">
        <v>0</v>
      </c>
      <c r="D37" s="270">
        <v>0</v>
      </c>
    </row>
    <row r="38" spans="1:4" ht="25.5" customHeight="1">
      <c r="A38" s="149" t="s">
        <v>861</v>
      </c>
      <c r="B38" s="68" t="s">
        <v>431</v>
      </c>
      <c r="C38" s="95">
        <f>SUM(C39+C40)</f>
        <v>140</v>
      </c>
      <c r="D38" s="95">
        <f>SUM(D39+D40)</f>
        <v>240.89999999999998</v>
      </c>
    </row>
    <row r="39" spans="1:4" ht="46.5" customHeight="1">
      <c r="A39" s="268" t="s">
        <v>862</v>
      </c>
      <c r="B39" s="269" t="s">
        <v>760</v>
      </c>
      <c r="C39" s="271">
        <v>140</v>
      </c>
      <c r="D39" s="271">
        <v>220.2</v>
      </c>
    </row>
    <row r="40" spans="1:4" ht="33.75" customHeight="1">
      <c r="A40" s="268" t="s">
        <v>920</v>
      </c>
      <c r="B40" s="269" t="s">
        <v>792</v>
      </c>
      <c r="C40" s="271">
        <v>0</v>
      </c>
      <c r="D40" s="271">
        <v>20.7</v>
      </c>
    </row>
    <row r="41" spans="1:4" ht="15" customHeight="1">
      <c r="A41" s="86" t="s">
        <v>863</v>
      </c>
      <c r="B41" s="32" t="s">
        <v>9</v>
      </c>
      <c r="C41" s="41">
        <f>C42</f>
        <v>5870</v>
      </c>
      <c r="D41" s="41">
        <f>D42</f>
        <v>5329.6</v>
      </c>
    </row>
    <row r="42" spans="1:4" ht="15" customHeight="1">
      <c r="A42" s="149" t="s">
        <v>864</v>
      </c>
      <c r="B42" s="68" t="s">
        <v>20</v>
      </c>
      <c r="C42" s="95">
        <f>SUM(C43+C44+C45)</f>
        <v>5870</v>
      </c>
      <c r="D42" s="95">
        <f>SUM(D43+D44+D45)</f>
        <v>5329.6</v>
      </c>
    </row>
    <row r="43" spans="1:4" ht="68.25" customHeight="1">
      <c r="A43" s="268" t="s">
        <v>865</v>
      </c>
      <c r="B43" s="269" t="s">
        <v>761</v>
      </c>
      <c r="C43" s="272">
        <v>5870</v>
      </c>
      <c r="D43" s="272">
        <v>5251.8</v>
      </c>
    </row>
    <row r="44" spans="1:4" ht="48.75" customHeight="1">
      <c r="A44" s="268" t="s">
        <v>918</v>
      </c>
      <c r="B44" s="269" t="s">
        <v>762</v>
      </c>
      <c r="C44" s="272">
        <v>0</v>
      </c>
      <c r="D44" s="272">
        <v>77.5</v>
      </c>
    </row>
    <row r="45" spans="1:4" ht="48.75" customHeight="1">
      <c r="A45" s="268" t="s">
        <v>919</v>
      </c>
      <c r="B45" s="269" t="s">
        <v>759</v>
      </c>
      <c r="C45" s="272">
        <v>0</v>
      </c>
      <c r="D45" s="272">
        <v>0.3</v>
      </c>
    </row>
    <row r="46" spans="1:4" ht="42.75" customHeight="1">
      <c r="A46" s="86" t="s">
        <v>866</v>
      </c>
      <c r="B46" s="32" t="s">
        <v>435</v>
      </c>
      <c r="C46" s="41">
        <f>C47</f>
        <v>10</v>
      </c>
      <c r="D46" s="41">
        <f>D47</f>
        <v>0</v>
      </c>
    </row>
    <row r="47" spans="1:4" ht="15" customHeight="1">
      <c r="A47" s="149" t="s">
        <v>867</v>
      </c>
      <c r="B47" s="68" t="s">
        <v>436</v>
      </c>
      <c r="C47" s="95">
        <f>SUM(C48)</f>
        <v>10</v>
      </c>
      <c r="D47" s="95">
        <f>SUM(D48)</f>
        <v>0</v>
      </c>
    </row>
    <row r="48" spans="1:4" ht="24.75" customHeight="1">
      <c r="A48" s="273" t="s">
        <v>434</v>
      </c>
      <c r="B48" s="274" t="s">
        <v>868</v>
      </c>
      <c r="C48" s="275">
        <v>10</v>
      </c>
      <c r="D48" s="275">
        <v>0</v>
      </c>
    </row>
    <row r="49" spans="1:4" ht="15.75" customHeight="1">
      <c r="A49" s="86" t="s">
        <v>869</v>
      </c>
      <c r="B49" s="32" t="s">
        <v>10</v>
      </c>
      <c r="C49" s="54">
        <f>C50</f>
        <v>275</v>
      </c>
      <c r="D49" s="54">
        <f>D50</f>
        <v>155.5</v>
      </c>
    </row>
    <row r="50" spans="1:4" s="202" customFormat="1" ht="54" customHeight="1">
      <c r="A50" s="149" t="s">
        <v>870</v>
      </c>
      <c r="B50" s="68" t="s">
        <v>11</v>
      </c>
      <c r="C50" s="136">
        <f>SUM(C51)</f>
        <v>275</v>
      </c>
      <c r="D50" s="136">
        <f>SUM(D51)</f>
        <v>155.5</v>
      </c>
    </row>
    <row r="51" spans="1:4" s="202" customFormat="1" ht="70.5" customHeight="1">
      <c r="A51" s="276" t="s">
        <v>871</v>
      </c>
      <c r="B51" s="277" t="s">
        <v>763</v>
      </c>
      <c r="C51" s="278">
        <v>275</v>
      </c>
      <c r="D51" s="278">
        <v>155.5</v>
      </c>
    </row>
    <row r="52" spans="1:4" ht="29.25" customHeight="1">
      <c r="A52" s="1" t="s">
        <v>872</v>
      </c>
      <c r="B52" s="42" t="s">
        <v>873</v>
      </c>
      <c r="C52" s="2">
        <f>SUM(C53)</f>
        <v>1340</v>
      </c>
      <c r="D52" s="2">
        <f>SUM(D53)</f>
        <v>1279.3</v>
      </c>
    </row>
    <row r="53" spans="1:4" ht="12.75">
      <c r="A53" s="86" t="s">
        <v>874</v>
      </c>
      <c r="B53" s="32" t="s">
        <v>286</v>
      </c>
      <c r="C53" s="51">
        <f>SUM(C54)</f>
        <v>1340</v>
      </c>
      <c r="D53" s="51">
        <f>SUM(D54)</f>
        <v>1279.3</v>
      </c>
    </row>
    <row r="54" spans="1:4" ht="15.75" customHeight="1">
      <c r="A54" s="86" t="s">
        <v>875</v>
      </c>
      <c r="B54" s="32" t="s">
        <v>10</v>
      </c>
      <c r="C54" s="54">
        <f>C55</f>
        <v>1340</v>
      </c>
      <c r="D54" s="54">
        <f>D55</f>
        <v>1279.3</v>
      </c>
    </row>
    <row r="55" spans="1:4" s="202" customFormat="1" ht="24.75" customHeight="1">
      <c r="A55" s="149" t="s">
        <v>876</v>
      </c>
      <c r="B55" s="68" t="s">
        <v>21</v>
      </c>
      <c r="C55" s="136">
        <f>SUM(C56)</f>
        <v>1340</v>
      </c>
      <c r="D55" s="136">
        <f>SUM(D56)</f>
        <v>1279.3</v>
      </c>
    </row>
    <row r="56" spans="1:4" s="202" customFormat="1" ht="48.75" customHeight="1">
      <c r="A56" s="268" t="s">
        <v>309</v>
      </c>
      <c r="B56" s="269" t="s">
        <v>312</v>
      </c>
      <c r="C56" s="279">
        <v>1340</v>
      </c>
      <c r="D56" s="279">
        <v>1279.3</v>
      </c>
    </row>
    <row r="57" spans="1:4" ht="12.75">
      <c r="A57" s="86" t="s">
        <v>877</v>
      </c>
      <c r="B57" s="32" t="s">
        <v>286</v>
      </c>
      <c r="C57" s="51">
        <f>SUM(C58)</f>
        <v>650</v>
      </c>
      <c r="D57" s="51">
        <f>SUM(D58)</f>
        <v>250</v>
      </c>
    </row>
    <row r="58" spans="1:4" ht="15.75" customHeight="1">
      <c r="A58" s="86" t="s">
        <v>878</v>
      </c>
      <c r="B58" s="32" t="s">
        <v>10</v>
      </c>
      <c r="C58" s="54">
        <f>C59</f>
        <v>650</v>
      </c>
      <c r="D58" s="54">
        <f>D59</f>
        <v>250</v>
      </c>
    </row>
    <row r="59" spans="1:4" s="202" customFormat="1" ht="24.75" customHeight="1">
      <c r="A59" s="149" t="s">
        <v>879</v>
      </c>
      <c r="B59" s="68" t="s">
        <v>21</v>
      </c>
      <c r="C59" s="136">
        <f>SUM(C60)</f>
        <v>650</v>
      </c>
      <c r="D59" s="136">
        <f>SUM(D60)</f>
        <v>250</v>
      </c>
    </row>
    <row r="60" spans="1:4" s="202" customFormat="1" ht="48.75" customHeight="1">
      <c r="A60" s="268" t="s">
        <v>310</v>
      </c>
      <c r="B60" s="269" t="s">
        <v>312</v>
      </c>
      <c r="C60" s="279">
        <v>650</v>
      </c>
      <c r="D60" s="279">
        <v>250</v>
      </c>
    </row>
    <row r="61" spans="1:4" ht="12.75">
      <c r="A61" s="86" t="s">
        <v>880</v>
      </c>
      <c r="B61" s="32" t="s">
        <v>286</v>
      </c>
      <c r="C61" s="51">
        <f>SUM(C62)</f>
        <v>177</v>
      </c>
      <c r="D61" s="51">
        <f>SUM(D62)</f>
        <v>199.1</v>
      </c>
    </row>
    <row r="62" spans="1:4" ht="15.75" customHeight="1">
      <c r="A62" s="86" t="s">
        <v>881</v>
      </c>
      <c r="B62" s="32" t="s">
        <v>10</v>
      </c>
      <c r="C62" s="54">
        <f>C63</f>
        <v>177</v>
      </c>
      <c r="D62" s="54">
        <f>D63</f>
        <v>199.1</v>
      </c>
    </row>
    <row r="63" spans="1:4" s="202" customFormat="1" ht="24.75" customHeight="1">
      <c r="A63" s="149" t="s">
        <v>882</v>
      </c>
      <c r="B63" s="68" t="s">
        <v>21</v>
      </c>
      <c r="C63" s="136">
        <f>SUM(C64+C65)</f>
        <v>177</v>
      </c>
      <c r="D63" s="136">
        <f>SUM(D64+D65)</f>
        <v>199.1</v>
      </c>
    </row>
    <row r="64" spans="1:4" s="202" customFormat="1" ht="49.5" customHeight="1">
      <c r="A64" s="268" t="s">
        <v>311</v>
      </c>
      <c r="B64" s="269" t="s">
        <v>312</v>
      </c>
      <c r="C64" s="279">
        <v>167</v>
      </c>
      <c r="D64" s="279">
        <v>196.1</v>
      </c>
    </row>
    <row r="65" spans="1:4" s="202" customFormat="1" ht="48" customHeight="1">
      <c r="A65" s="268" t="s">
        <v>439</v>
      </c>
      <c r="B65" s="269" t="s">
        <v>440</v>
      </c>
      <c r="C65" s="279">
        <v>10</v>
      </c>
      <c r="D65" s="279">
        <v>3</v>
      </c>
    </row>
    <row r="66" spans="1:4" ht="30" customHeight="1">
      <c r="A66" s="1" t="s">
        <v>883</v>
      </c>
      <c r="B66" s="42" t="s">
        <v>884</v>
      </c>
      <c r="C66" s="2">
        <f>SUM(C67)</f>
        <v>5025.9</v>
      </c>
      <c r="D66" s="2">
        <f>SUM(D67)</f>
        <v>35067.4</v>
      </c>
    </row>
    <row r="67" spans="1:4" ht="12.75">
      <c r="A67" s="86" t="s">
        <v>885</v>
      </c>
      <c r="B67" s="32" t="s">
        <v>286</v>
      </c>
      <c r="C67" s="51">
        <f>SUM(C68)</f>
        <v>5025.9</v>
      </c>
      <c r="D67" s="51">
        <f>SUM(D68)</f>
        <v>35067.4</v>
      </c>
    </row>
    <row r="68" spans="1:4" ht="26.25" customHeight="1">
      <c r="A68" s="90" t="s">
        <v>886</v>
      </c>
      <c r="B68" s="32" t="s">
        <v>65</v>
      </c>
      <c r="C68" s="54">
        <f>C69</f>
        <v>5025.9</v>
      </c>
      <c r="D68" s="54">
        <f>D69</f>
        <v>35067.4</v>
      </c>
    </row>
    <row r="69" spans="1:4" s="202" customFormat="1" ht="17.25" customHeight="1">
      <c r="A69" s="94" t="s">
        <v>887</v>
      </c>
      <c r="B69" s="68" t="s">
        <v>888</v>
      </c>
      <c r="C69" s="136">
        <f>SUM(C70)</f>
        <v>5025.9</v>
      </c>
      <c r="D69" s="136">
        <f>SUM(D70)</f>
        <v>35067.4</v>
      </c>
    </row>
    <row r="70" spans="1:4" s="202" customFormat="1" ht="38.25" customHeight="1">
      <c r="A70" s="280" t="s">
        <v>889</v>
      </c>
      <c r="B70" s="269" t="s">
        <v>890</v>
      </c>
      <c r="C70" s="279">
        <f>SUM(C71)</f>
        <v>5025.9</v>
      </c>
      <c r="D70" s="279">
        <f>SUM(D71)</f>
        <v>35067.4</v>
      </c>
    </row>
    <row r="71" spans="1:4" s="202" customFormat="1" ht="48.75" customHeight="1">
      <c r="A71" s="280" t="s">
        <v>359</v>
      </c>
      <c r="B71" s="269" t="s">
        <v>358</v>
      </c>
      <c r="C71" s="279">
        <v>5025.9</v>
      </c>
      <c r="D71" s="279">
        <v>35067.4</v>
      </c>
    </row>
    <row r="72" spans="1:4" ht="57.75" customHeight="1">
      <c r="A72" s="1" t="s">
        <v>891</v>
      </c>
      <c r="B72" s="42" t="s">
        <v>892</v>
      </c>
      <c r="C72" s="2">
        <f>SUM(C73+C77)</f>
        <v>29389.2</v>
      </c>
      <c r="D72" s="2">
        <f>SUM(D73+D77)</f>
        <v>28133.100000000002</v>
      </c>
    </row>
    <row r="73" spans="1:4" ht="12.75">
      <c r="A73" s="86" t="s">
        <v>893</v>
      </c>
      <c r="B73" s="32" t="s">
        <v>286</v>
      </c>
      <c r="C73" s="51">
        <f>SUM(C74)</f>
        <v>20</v>
      </c>
      <c r="D73" s="51">
        <f>SUM(D74)</f>
        <v>19.9</v>
      </c>
    </row>
    <row r="74" spans="1:4" ht="15.75" customHeight="1">
      <c r="A74" s="86" t="s">
        <v>894</v>
      </c>
      <c r="B74" s="32" t="s">
        <v>10</v>
      </c>
      <c r="C74" s="54">
        <f>C75</f>
        <v>20</v>
      </c>
      <c r="D74" s="54">
        <f>D75</f>
        <v>19.9</v>
      </c>
    </row>
    <row r="75" spans="1:4" s="202" customFormat="1" ht="16.5" customHeight="1">
      <c r="A75" s="149" t="s">
        <v>895</v>
      </c>
      <c r="B75" s="68" t="s">
        <v>445</v>
      </c>
      <c r="C75" s="95">
        <f>SUM(C76)</f>
        <v>20</v>
      </c>
      <c r="D75" s="95">
        <f>SUM(D76)</f>
        <v>19.9</v>
      </c>
    </row>
    <row r="76" spans="1:4" s="202" customFormat="1" ht="25.5" customHeight="1">
      <c r="A76" s="273" t="s">
        <v>896</v>
      </c>
      <c r="B76" s="274" t="s">
        <v>921</v>
      </c>
      <c r="C76" s="275">
        <v>20</v>
      </c>
      <c r="D76" s="275">
        <v>19.9</v>
      </c>
    </row>
    <row r="77" spans="1:4" ht="18" customHeight="1">
      <c r="A77" s="86" t="s">
        <v>897</v>
      </c>
      <c r="B77" s="32" t="s">
        <v>12</v>
      </c>
      <c r="C77" s="41">
        <f>C78</f>
        <v>29369.2</v>
      </c>
      <c r="D77" s="41">
        <f>D78</f>
        <v>28113.2</v>
      </c>
    </row>
    <row r="78" spans="1:4" s="202" customFormat="1" ht="23.25" customHeight="1">
      <c r="A78" s="93" t="s">
        <v>898</v>
      </c>
      <c r="B78" s="38" t="s">
        <v>22</v>
      </c>
      <c r="C78" s="12">
        <f>C79+C81</f>
        <v>29369.2</v>
      </c>
      <c r="D78" s="12">
        <f>D79+D81</f>
        <v>28113.2</v>
      </c>
    </row>
    <row r="79" spans="1:4" s="202" customFormat="1" ht="24.75" customHeight="1">
      <c r="A79" s="149" t="s">
        <v>899</v>
      </c>
      <c r="B79" s="68" t="s">
        <v>23</v>
      </c>
      <c r="C79" s="95">
        <f>SUM(C80)</f>
        <v>16379</v>
      </c>
      <c r="D79" s="95">
        <f>SUM(D80)</f>
        <v>16379</v>
      </c>
    </row>
    <row r="80" spans="1:4" s="202" customFormat="1" ht="33.75" customHeight="1">
      <c r="A80" s="280" t="s">
        <v>367</v>
      </c>
      <c r="B80" s="269" t="s">
        <v>568</v>
      </c>
      <c r="C80" s="279">
        <v>16379</v>
      </c>
      <c r="D80" s="279">
        <v>16379</v>
      </c>
    </row>
    <row r="81" spans="1:4" s="202" customFormat="1" ht="25.5" customHeight="1">
      <c r="A81" s="94" t="s">
        <v>900</v>
      </c>
      <c r="B81" s="68" t="s">
        <v>68</v>
      </c>
      <c r="C81" s="95">
        <f>SUM(C82:C85)</f>
        <v>12990.2</v>
      </c>
      <c r="D81" s="95">
        <f>SUM(D82:D85)</f>
        <v>11734.2</v>
      </c>
    </row>
    <row r="82" spans="1:4" s="202" customFormat="1" ht="36" customHeight="1">
      <c r="A82" s="280" t="s">
        <v>319</v>
      </c>
      <c r="B82" s="269" t="s">
        <v>569</v>
      </c>
      <c r="C82" s="272">
        <v>3210.5</v>
      </c>
      <c r="D82" s="272">
        <v>3197</v>
      </c>
    </row>
    <row r="83" spans="1:4" s="202" customFormat="1" ht="72.75" customHeight="1">
      <c r="A83" s="280" t="s">
        <v>318</v>
      </c>
      <c r="B83" s="269" t="s">
        <v>121</v>
      </c>
      <c r="C83" s="272">
        <v>5.6</v>
      </c>
      <c r="D83" s="272">
        <v>5.6</v>
      </c>
    </row>
    <row r="84" spans="1:4" s="202" customFormat="1" ht="36" customHeight="1">
      <c r="A84" s="280" t="s">
        <v>323</v>
      </c>
      <c r="B84" s="269" t="s">
        <v>571</v>
      </c>
      <c r="C84" s="272">
        <v>6944.8</v>
      </c>
      <c r="D84" s="272">
        <v>6052.6</v>
      </c>
    </row>
    <row r="85" spans="1:4" s="202" customFormat="1" ht="36.75" customHeight="1">
      <c r="A85" s="281" t="s">
        <v>324</v>
      </c>
      <c r="B85" s="269" t="s">
        <v>922</v>
      </c>
      <c r="C85" s="272">
        <v>2829.3</v>
      </c>
      <c r="D85" s="272">
        <v>2479</v>
      </c>
    </row>
    <row r="86" spans="1:4" ht="14.25" customHeight="1">
      <c r="A86" s="8"/>
      <c r="B86" s="32" t="s">
        <v>71</v>
      </c>
      <c r="C86" s="41">
        <f>C8+C52+C57+C61+C66+C72</f>
        <v>86174.2</v>
      </c>
      <c r="D86" s="41">
        <f>D8+D52+D57+D61+D66+D72</f>
        <v>117381.20000000001</v>
      </c>
    </row>
    <row r="88" spans="1:4" ht="12.75">
      <c r="A88" s="284"/>
      <c r="B88" s="284"/>
      <c r="C88" s="285"/>
      <c r="D88" s="285"/>
    </row>
    <row r="89" spans="1:4" ht="12.75">
      <c r="A89" s="9"/>
      <c r="B89" s="9"/>
      <c r="C89" s="9"/>
      <c r="D89" s="9"/>
    </row>
    <row r="90" spans="1:4" ht="12.75">
      <c r="A90" s="284"/>
      <c r="B90" s="284"/>
      <c r="C90" s="285"/>
      <c r="D90" s="285"/>
    </row>
  </sheetData>
  <sheetProtection/>
  <mergeCells count="9">
    <mergeCell ref="A2:D2"/>
    <mergeCell ref="A3:D3"/>
    <mergeCell ref="A4:D4"/>
    <mergeCell ref="A88:B88"/>
    <mergeCell ref="C88:D88"/>
    <mergeCell ref="A90:B90"/>
    <mergeCell ref="C90:D90"/>
    <mergeCell ref="A5:D5"/>
    <mergeCell ref="A6:D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53">
      <selection activeCell="C56" sqref="C56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325" t="s">
        <v>281</v>
      </c>
      <c r="B1" s="325"/>
      <c r="C1" s="325"/>
    </row>
    <row r="2" spans="1:3" ht="12.75" hidden="1">
      <c r="A2" s="325" t="s">
        <v>96</v>
      </c>
      <c r="B2" s="325"/>
      <c r="C2" s="325"/>
    </row>
    <row r="3" spans="1:3" ht="12.75" hidden="1">
      <c r="A3" s="325" t="s">
        <v>276</v>
      </c>
      <c r="B3" s="325"/>
      <c r="C3" s="325"/>
    </row>
    <row r="4" spans="1:3" ht="12.75" hidden="1">
      <c r="A4" s="325" t="s">
        <v>188</v>
      </c>
      <c r="B4" s="325"/>
      <c r="C4" s="325"/>
    </row>
    <row r="5" spans="1:3" ht="12.75" hidden="1">
      <c r="A5" s="325" t="s">
        <v>97</v>
      </c>
      <c r="B5" s="325"/>
      <c r="C5" s="325"/>
    </row>
    <row r="6" spans="1:3" ht="12.75" hidden="1">
      <c r="A6" s="325" t="s">
        <v>98</v>
      </c>
      <c r="B6" s="325"/>
      <c r="C6" s="325"/>
    </row>
    <row r="7" spans="1:3" ht="20.25" customHeight="1">
      <c r="A7" s="282" t="s">
        <v>151</v>
      </c>
      <c r="B7" s="282"/>
      <c r="C7" s="282"/>
    </row>
    <row r="8" spans="1:3" ht="15" customHeight="1">
      <c r="A8" s="282" t="s">
        <v>270</v>
      </c>
      <c r="B8" s="282"/>
      <c r="C8" s="282"/>
    </row>
    <row r="9" spans="1:3" ht="14.25" customHeight="1">
      <c r="A9" s="282" t="s">
        <v>818</v>
      </c>
      <c r="B9" s="282"/>
      <c r="C9" s="282"/>
    </row>
    <row r="10" spans="1:3" ht="14.25" customHeight="1">
      <c r="A10" s="282" t="s">
        <v>152</v>
      </c>
      <c r="B10" s="282"/>
      <c r="C10" s="282"/>
    </row>
    <row r="11" spans="1:3" ht="14.25" customHeight="1">
      <c r="A11" s="282" t="s">
        <v>153</v>
      </c>
      <c r="B11" s="282"/>
      <c r="C11" s="282"/>
    </row>
    <row r="12" spans="1:3" ht="15">
      <c r="A12" s="324"/>
      <c r="B12" s="324"/>
      <c r="C12" s="324"/>
    </row>
    <row r="13" spans="1:3" ht="45" customHeight="1">
      <c r="A13" s="1" t="s">
        <v>15</v>
      </c>
      <c r="B13" s="1" t="s">
        <v>5</v>
      </c>
      <c r="C13" s="2" t="s">
        <v>269</v>
      </c>
    </row>
    <row r="14" spans="1:3" ht="12.75">
      <c r="A14" s="286" t="s">
        <v>6</v>
      </c>
      <c r="B14" s="287"/>
      <c r="C14" s="288"/>
    </row>
    <row r="15" spans="1:3" ht="50.25" customHeight="1">
      <c r="A15" s="36" t="s">
        <v>134</v>
      </c>
      <c r="B15" s="11" t="s">
        <v>732</v>
      </c>
      <c r="C15" s="154">
        <v>29767051.96</v>
      </c>
    </row>
    <row r="16" spans="1:3" ht="39" customHeight="1">
      <c r="A16" s="36" t="s">
        <v>733</v>
      </c>
      <c r="B16" s="11" t="s">
        <v>734</v>
      </c>
      <c r="C16" s="154">
        <v>170178.19</v>
      </c>
    </row>
    <row r="17" spans="1:3" ht="51" customHeight="1">
      <c r="A17" s="36" t="s">
        <v>135</v>
      </c>
      <c r="B17" s="11" t="s">
        <v>735</v>
      </c>
      <c r="C17" s="154">
        <v>34692.47</v>
      </c>
    </row>
    <row r="18" spans="1:3" ht="63.75" customHeight="1">
      <c r="A18" s="36" t="s">
        <v>136</v>
      </c>
      <c r="B18" s="11" t="s">
        <v>736</v>
      </c>
      <c r="C18" s="154">
        <v>-6825.3</v>
      </c>
    </row>
    <row r="19" spans="1:3" ht="39" customHeight="1">
      <c r="A19" s="36" t="s">
        <v>737</v>
      </c>
      <c r="B19" s="11" t="s">
        <v>738</v>
      </c>
      <c r="C19" s="154">
        <v>7030.38</v>
      </c>
    </row>
    <row r="20" spans="1:3" ht="63" customHeight="1">
      <c r="A20" s="36" t="s">
        <v>137</v>
      </c>
      <c r="B20" s="11" t="s">
        <v>739</v>
      </c>
      <c r="C20" s="154">
        <v>90</v>
      </c>
    </row>
    <row r="21" spans="1:3" ht="39" customHeight="1">
      <c r="A21" s="36" t="s">
        <v>729</v>
      </c>
      <c r="B21" s="11" t="s">
        <v>740</v>
      </c>
      <c r="C21" s="154">
        <v>-0.01</v>
      </c>
    </row>
    <row r="22" spans="1:3" ht="53.25" customHeight="1">
      <c r="A22" s="36" t="s">
        <v>138</v>
      </c>
      <c r="B22" s="11" t="s">
        <v>741</v>
      </c>
      <c r="C22" s="154">
        <v>10465580.05</v>
      </c>
    </row>
    <row r="23" spans="1:3" ht="41.25" customHeight="1">
      <c r="A23" s="36" t="s">
        <v>742</v>
      </c>
      <c r="B23" s="11" t="s">
        <v>743</v>
      </c>
      <c r="C23" s="154">
        <v>185283.38</v>
      </c>
    </row>
    <row r="24" spans="1:3" ht="63.75" customHeight="1">
      <c r="A24" s="36" t="s">
        <v>139</v>
      </c>
      <c r="B24" s="11" t="s">
        <v>744</v>
      </c>
      <c r="C24" s="154">
        <v>-56000</v>
      </c>
    </row>
    <row r="25" spans="1:3" ht="64.5" customHeight="1">
      <c r="A25" s="36" t="s">
        <v>140</v>
      </c>
      <c r="B25" s="11" t="s">
        <v>788</v>
      </c>
      <c r="C25" s="154">
        <v>-18.34</v>
      </c>
    </row>
    <row r="26" spans="1:3" ht="52.5" customHeight="1">
      <c r="A26" s="36" t="s">
        <v>789</v>
      </c>
      <c r="B26" s="11" t="s">
        <v>790</v>
      </c>
      <c r="C26" s="154">
        <v>46.8</v>
      </c>
    </row>
    <row r="27" spans="1:3" ht="39.75" customHeight="1">
      <c r="A27" s="36" t="s">
        <v>141</v>
      </c>
      <c r="B27" s="11" t="s">
        <v>296</v>
      </c>
      <c r="C27" s="154">
        <v>-44.1</v>
      </c>
    </row>
    <row r="28" spans="1:3" ht="51" customHeight="1">
      <c r="A28" s="36" t="s">
        <v>142</v>
      </c>
      <c r="B28" s="11" t="s">
        <v>745</v>
      </c>
      <c r="C28" s="154">
        <v>2119458.94</v>
      </c>
    </row>
    <row r="29" spans="1:3" ht="27" customHeight="1">
      <c r="A29" s="36" t="s">
        <v>746</v>
      </c>
      <c r="B29" s="11" t="s">
        <v>747</v>
      </c>
      <c r="C29" s="154">
        <v>-142171.34</v>
      </c>
    </row>
    <row r="30" spans="1:3" ht="51" customHeight="1">
      <c r="A30" s="36" t="s">
        <v>555</v>
      </c>
      <c r="B30" s="11" t="s">
        <v>748</v>
      </c>
      <c r="C30" s="154">
        <v>3247</v>
      </c>
    </row>
    <row r="31" spans="1:3" ht="39" customHeight="1">
      <c r="A31" s="36" t="s">
        <v>143</v>
      </c>
      <c r="B31" s="11" t="s">
        <v>751</v>
      </c>
      <c r="C31" s="154">
        <v>4091826.78</v>
      </c>
    </row>
    <row r="32" spans="1:3" ht="27.75" customHeight="1">
      <c r="A32" s="36" t="s">
        <v>749</v>
      </c>
      <c r="B32" s="11" t="s">
        <v>753</v>
      </c>
      <c r="C32" s="154">
        <v>20283.2</v>
      </c>
    </row>
    <row r="33" spans="1:3" ht="29.25" customHeight="1">
      <c r="A33" s="36" t="s">
        <v>793</v>
      </c>
      <c r="B33" s="11" t="s">
        <v>794</v>
      </c>
      <c r="C33" s="154">
        <v>37.99</v>
      </c>
    </row>
    <row r="34" spans="1:3" ht="39.75" customHeight="1">
      <c r="A34" s="36" t="s">
        <v>144</v>
      </c>
      <c r="B34" s="11" t="s">
        <v>755</v>
      </c>
      <c r="C34" s="154">
        <v>56125.22</v>
      </c>
    </row>
    <row r="35" spans="1:3" ht="24.75" customHeight="1">
      <c r="A35" s="36" t="s">
        <v>145</v>
      </c>
      <c r="B35" s="11" t="s">
        <v>757</v>
      </c>
      <c r="C35" s="154">
        <v>55.42</v>
      </c>
    </row>
    <row r="36" spans="1:3" ht="52.5" customHeight="1">
      <c r="A36" s="36" t="s">
        <v>146</v>
      </c>
      <c r="B36" s="11" t="s">
        <v>752</v>
      </c>
      <c r="C36" s="154">
        <v>5444.39</v>
      </c>
    </row>
    <row r="37" spans="1:3" ht="39.75" customHeight="1">
      <c r="A37" s="36" t="s">
        <v>750</v>
      </c>
      <c r="B37" s="11" t="s">
        <v>754</v>
      </c>
      <c r="C37" s="154">
        <v>1943.9</v>
      </c>
    </row>
    <row r="38" spans="1:3" ht="54" customHeight="1">
      <c r="A38" s="36" t="s">
        <v>147</v>
      </c>
      <c r="B38" s="11" t="s">
        <v>756</v>
      </c>
      <c r="C38" s="154">
        <v>2984.06</v>
      </c>
    </row>
    <row r="39" spans="1:3" ht="53.25" customHeight="1">
      <c r="A39" s="36" t="s">
        <v>556</v>
      </c>
      <c r="B39" s="11" t="s">
        <v>760</v>
      </c>
      <c r="C39" s="154">
        <v>220162.5</v>
      </c>
    </row>
    <row r="40" spans="1:3" ht="39" customHeight="1">
      <c r="A40" s="36" t="s">
        <v>791</v>
      </c>
      <c r="B40" s="11" t="s">
        <v>792</v>
      </c>
      <c r="C40" s="154">
        <v>20700</v>
      </c>
    </row>
    <row r="41" spans="1:3" ht="75" customHeight="1">
      <c r="A41" s="36" t="s">
        <v>148</v>
      </c>
      <c r="B41" s="11" t="s">
        <v>761</v>
      </c>
      <c r="C41" s="154">
        <v>5251774.04</v>
      </c>
    </row>
    <row r="42" spans="1:3" ht="53.25" customHeight="1">
      <c r="A42" s="36" t="s">
        <v>758</v>
      </c>
      <c r="B42" s="11" t="s">
        <v>762</v>
      </c>
      <c r="C42" s="154">
        <v>77505.37</v>
      </c>
    </row>
    <row r="43" spans="1:3" ht="53.25" customHeight="1">
      <c r="A43" s="36" t="s">
        <v>730</v>
      </c>
      <c r="B43" s="11" t="s">
        <v>759</v>
      </c>
      <c r="C43" s="154">
        <v>253.75</v>
      </c>
    </row>
    <row r="44" spans="1:3" ht="28.5" customHeight="1" hidden="1">
      <c r="A44" s="37" t="s">
        <v>149</v>
      </c>
      <c r="B44" s="11" t="s">
        <v>17</v>
      </c>
      <c r="C44" s="154">
        <v>0</v>
      </c>
    </row>
    <row r="45" spans="1:3" ht="68.25" customHeight="1">
      <c r="A45" s="7" t="s">
        <v>126</v>
      </c>
      <c r="B45" s="11" t="s">
        <v>358</v>
      </c>
      <c r="C45" s="154">
        <v>35067400</v>
      </c>
    </row>
    <row r="46" spans="1:3" ht="93" customHeight="1" hidden="1">
      <c r="A46" s="7" t="s">
        <v>127</v>
      </c>
      <c r="B46" s="11" t="s">
        <v>406</v>
      </c>
      <c r="C46" s="154">
        <v>0</v>
      </c>
    </row>
    <row r="47" spans="1:3" ht="78.75" customHeight="1">
      <c r="A47" s="93" t="s">
        <v>150</v>
      </c>
      <c r="B47" s="38" t="s">
        <v>763</v>
      </c>
      <c r="C47" s="155">
        <v>155500</v>
      </c>
    </row>
    <row r="48" spans="1:3" ht="55.5" customHeight="1">
      <c r="A48" s="36" t="s">
        <v>128</v>
      </c>
      <c r="B48" s="38" t="s">
        <v>312</v>
      </c>
      <c r="C48" s="154">
        <v>1725424.36</v>
      </c>
    </row>
    <row r="49" spans="1:3" ht="55.5" customHeight="1">
      <c r="A49" s="36" t="s">
        <v>731</v>
      </c>
      <c r="B49" s="204" t="s">
        <v>440</v>
      </c>
      <c r="C49" s="154">
        <v>3000</v>
      </c>
    </row>
    <row r="50" spans="1:3" ht="27.75" customHeight="1">
      <c r="A50" s="36" t="s">
        <v>831</v>
      </c>
      <c r="B50" s="204" t="s">
        <v>567</v>
      </c>
      <c r="C50" s="154">
        <v>19920</v>
      </c>
    </row>
    <row r="51" spans="1:3" ht="39.75" customHeight="1">
      <c r="A51" s="36" t="s">
        <v>129</v>
      </c>
      <c r="B51" s="11" t="s">
        <v>568</v>
      </c>
      <c r="C51" s="154">
        <v>16379000</v>
      </c>
    </row>
    <row r="52" spans="1:3" ht="53.25" customHeight="1">
      <c r="A52" s="7" t="s">
        <v>130</v>
      </c>
      <c r="B52" s="11" t="s">
        <v>569</v>
      </c>
      <c r="C52" s="154">
        <v>3197011.9</v>
      </c>
    </row>
    <row r="53" spans="1:3" ht="78.75" customHeight="1">
      <c r="A53" s="7" t="s">
        <v>131</v>
      </c>
      <c r="B53" s="11" t="s">
        <v>121</v>
      </c>
      <c r="C53" s="154">
        <v>5600</v>
      </c>
    </row>
    <row r="54" spans="1:3" ht="42" customHeight="1">
      <c r="A54" s="7" t="s">
        <v>132</v>
      </c>
      <c r="B54" s="11" t="s">
        <v>571</v>
      </c>
      <c r="C54" s="154">
        <v>6052614</v>
      </c>
    </row>
    <row r="55" spans="1:3" ht="41.25" customHeight="1">
      <c r="A55" s="8" t="s">
        <v>133</v>
      </c>
      <c r="B55" s="11" t="s">
        <v>572</v>
      </c>
      <c r="C55" s="155">
        <v>2478985.62</v>
      </c>
    </row>
    <row r="56" spans="1:3" ht="14.25" customHeight="1">
      <c r="A56" s="8"/>
      <c r="B56" s="32" t="s">
        <v>71</v>
      </c>
      <c r="C56" s="156">
        <f>SUM(C15:C55)</f>
        <v>117381152.58</v>
      </c>
    </row>
    <row r="57" ht="12.75">
      <c r="C57" s="102"/>
    </row>
    <row r="59" spans="1:3" ht="12.75">
      <c r="A59" s="284"/>
      <c r="B59" s="284"/>
      <c r="C59" s="10"/>
    </row>
    <row r="60" spans="1:3" ht="12.75">
      <c r="A60" s="9"/>
      <c r="B60" s="9"/>
      <c r="C60" s="9"/>
    </row>
    <row r="61" spans="1:3" ht="12.75">
      <c r="A61" s="284"/>
      <c r="B61" s="284"/>
      <c r="C61" s="10"/>
    </row>
  </sheetData>
  <sheetProtection/>
  <mergeCells count="15">
    <mergeCell ref="A1:C1"/>
    <mergeCell ref="A7:C7"/>
    <mergeCell ref="A8:C8"/>
    <mergeCell ref="A9:C9"/>
    <mergeCell ref="A2:C2"/>
    <mergeCell ref="A3:C3"/>
    <mergeCell ref="A4:C4"/>
    <mergeCell ref="A5:C5"/>
    <mergeCell ref="A6:C6"/>
    <mergeCell ref="A61:B61"/>
    <mergeCell ref="A12:C12"/>
    <mergeCell ref="A14:C14"/>
    <mergeCell ref="A59:B59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F36" sqref="F36:H36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328" t="s">
        <v>328</v>
      </c>
      <c r="B1" s="328"/>
      <c r="C1" s="328"/>
      <c r="D1" s="328"/>
      <c r="E1" s="328"/>
      <c r="F1" s="328"/>
      <c r="G1" s="328"/>
      <c r="H1" s="328"/>
      <c r="I1" s="329"/>
      <c r="J1" s="329"/>
      <c r="K1" s="58"/>
      <c r="L1" s="58"/>
    </row>
    <row r="2" spans="1:10" ht="12.75" hidden="1">
      <c r="A2" s="325" t="s">
        <v>96</v>
      </c>
      <c r="B2" s="325"/>
      <c r="C2" s="325"/>
      <c r="D2" s="325"/>
      <c r="E2" s="297"/>
      <c r="F2" s="297"/>
      <c r="G2" s="297"/>
      <c r="H2" s="297"/>
      <c r="I2" s="297"/>
      <c r="J2" s="297"/>
    </row>
    <row r="3" spans="1:10" ht="12.75" hidden="1">
      <c r="A3" s="325" t="s">
        <v>276</v>
      </c>
      <c r="B3" s="325"/>
      <c r="C3" s="325"/>
      <c r="D3" s="325"/>
      <c r="E3" s="297"/>
      <c r="F3" s="297"/>
      <c r="G3" s="297"/>
      <c r="H3" s="297"/>
      <c r="I3" s="297"/>
      <c r="J3" s="297"/>
    </row>
    <row r="4" spans="1:10" ht="12.75" hidden="1">
      <c r="A4" s="325" t="s">
        <v>188</v>
      </c>
      <c r="B4" s="325"/>
      <c r="C4" s="325"/>
      <c r="D4" s="325"/>
      <c r="E4" s="297"/>
      <c r="F4" s="297"/>
      <c r="G4" s="297"/>
      <c r="H4" s="297"/>
      <c r="I4" s="297"/>
      <c r="J4" s="297"/>
    </row>
    <row r="5" spans="1:10" ht="12.75" hidden="1">
      <c r="A5" s="325" t="s">
        <v>97</v>
      </c>
      <c r="B5" s="325"/>
      <c r="C5" s="325"/>
      <c r="D5" s="325"/>
      <c r="E5" s="297"/>
      <c r="F5" s="297"/>
      <c r="G5" s="297"/>
      <c r="H5" s="297"/>
      <c r="I5" s="297"/>
      <c r="J5" s="297"/>
    </row>
    <row r="6" spans="1:10" ht="12.75" hidden="1">
      <c r="A6" s="325" t="s">
        <v>98</v>
      </c>
      <c r="B6" s="325"/>
      <c r="C6" s="325"/>
      <c r="D6" s="325"/>
      <c r="E6" s="297"/>
      <c r="F6" s="297"/>
      <c r="G6" s="297"/>
      <c r="H6" s="297"/>
      <c r="I6" s="297"/>
      <c r="J6" s="297"/>
    </row>
    <row r="7" spans="1:12" ht="12.75">
      <c r="A7" s="10"/>
      <c r="B7" s="10"/>
      <c r="C7" s="10"/>
      <c r="D7" s="10"/>
      <c r="E7" s="10"/>
      <c r="F7" s="10"/>
      <c r="G7" s="10"/>
      <c r="H7" s="10"/>
      <c r="I7" s="58"/>
      <c r="J7" s="58"/>
      <c r="K7" s="58"/>
      <c r="L7" s="58"/>
    </row>
    <row r="8" spans="1:12" ht="18.75" customHeight="1">
      <c r="A8" s="335" t="s">
        <v>187</v>
      </c>
      <c r="B8" s="335"/>
      <c r="C8" s="335"/>
      <c r="D8" s="336"/>
      <c r="E8" s="336"/>
      <c r="F8" s="336"/>
      <c r="G8" s="336"/>
      <c r="H8" s="336"/>
      <c r="I8" s="297"/>
      <c r="J8" s="297"/>
      <c r="K8" s="58"/>
      <c r="L8" s="58"/>
    </row>
    <row r="9" spans="1:12" ht="12.75" customHeight="1">
      <c r="A9" s="335" t="s">
        <v>276</v>
      </c>
      <c r="B9" s="335"/>
      <c r="C9" s="335"/>
      <c r="D9" s="336"/>
      <c r="E9" s="336"/>
      <c r="F9" s="336"/>
      <c r="G9" s="336"/>
      <c r="H9" s="336"/>
      <c r="I9" s="297"/>
      <c r="J9" s="297"/>
      <c r="K9" s="58"/>
      <c r="L9" s="58"/>
    </row>
    <row r="10" spans="1:12" ht="12.75" customHeight="1">
      <c r="A10" s="335" t="s">
        <v>818</v>
      </c>
      <c r="B10" s="335"/>
      <c r="C10" s="335"/>
      <c r="D10" s="336"/>
      <c r="E10" s="336"/>
      <c r="F10" s="336"/>
      <c r="G10" s="336"/>
      <c r="H10" s="336"/>
      <c r="I10" s="297"/>
      <c r="J10" s="297"/>
      <c r="K10" s="58"/>
      <c r="L10" s="58"/>
    </row>
    <row r="11" spans="1:12" ht="12.75" customHeight="1">
      <c r="A11" s="335" t="s">
        <v>154</v>
      </c>
      <c r="B11" s="335"/>
      <c r="C11" s="335"/>
      <c r="D11" s="336"/>
      <c r="E11" s="336"/>
      <c r="F11" s="336"/>
      <c r="G11" s="336"/>
      <c r="H11" s="336"/>
      <c r="I11" s="297"/>
      <c r="J11" s="297"/>
      <c r="K11" s="58"/>
      <c r="L11" s="58"/>
    </row>
    <row r="12" spans="1:12" ht="15.75" customHeight="1">
      <c r="A12" s="335" t="s">
        <v>276</v>
      </c>
      <c r="B12" s="335"/>
      <c r="C12" s="335"/>
      <c r="D12" s="336"/>
      <c r="E12" s="336"/>
      <c r="F12" s="336"/>
      <c r="G12" s="336"/>
      <c r="H12" s="336"/>
      <c r="I12" s="297"/>
      <c r="J12" s="297"/>
      <c r="K12" s="58"/>
      <c r="L12" s="58"/>
    </row>
    <row r="13" spans="1:12" ht="12.75" customHeight="1">
      <c r="A13" s="335" t="s">
        <v>188</v>
      </c>
      <c r="B13" s="335"/>
      <c r="C13" s="335"/>
      <c r="D13" s="336"/>
      <c r="E13" s="336"/>
      <c r="F13" s="336"/>
      <c r="G13" s="336"/>
      <c r="H13" s="336"/>
      <c r="I13" s="297"/>
      <c r="J13" s="297"/>
      <c r="K13" s="58"/>
      <c r="L13" s="58"/>
    </row>
    <row r="14" spans="1:12" ht="14.25" customHeight="1">
      <c r="A14" s="285"/>
      <c r="B14" s="285"/>
      <c r="C14" s="285"/>
      <c r="D14" s="285"/>
      <c r="E14" s="285"/>
      <c r="F14" s="285"/>
      <c r="G14" s="285"/>
      <c r="H14" s="285"/>
      <c r="I14" s="58"/>
      <c r="J14" s="58"/>
      <c r="K14" s="58"/>
      <c r="L14" s="58"/>
    </row>
    <row r="15" spans="1:10" ht="13.5" customHeight="1">
      <c r="A15" s="334" t="s">
        <v>155</v>
      </c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24" customHeight="1">
      <c r="A16" s="332" t="s">
        <v>156</v>
      </c>
      <c r="B16" s="326" t="s">
        <v>334</v>
      </c>
      <c r="C16" s="326" t="s">
        <v>189</v>
      </c>
      <c r="D16" s="326" t="s">
        <v>190</v>
      </c>
      <c r="E16" s="326" t="s">
        <v>191</v>
      </c>
      <c r="F16" s="326" t="s">
        <v>192</v>
      </c>
      <c r="G16" s="326" t="s">
        <v>193</v>
      </c>
      <c r="H16" s="326" t="s">
        <v>194</v>
      </c>
      <c r="I16" s="330" t="s">
        <v>195</v>
      </c>
      <c r="J16" s="330"/>
    </row>
    <row r="17" spans="1:10" ht="63.75" customHeight="1">
      <c r="A17" s="333"/>
      <c r="B17" s="327"/>
      <c r="C17" s="327"/>
      <c r="D17" s="327"/>
      <c r="E17" s="327"/>
      <c r="F17" s="327"/>
      <c r="G17" s="327"/>
      <c r="H17" s="327"/>
      <c r="I17" s="187" t="s">
        <v>196</v>
      </c>
      <c r="J17" s="187" t="s">
        <v>197</v>
      </c>
    </row>
    <row r="18" spans="1:10" ht="13.5" customHeight="1">
      <c r="A18" s="157" t="s">
        <v>157</v>
      </c>
      <c r="B18" s="158" t="s">
        <v>158</v>
      </c>
      <c r="C18" s="159"/>
      <c r="D18" s="157"/>
      <c r="E18" s="160"/>
      <c r="F18" s="161">
        <f>SUM(F19+F22+F24)</f>
        <v>3080.9</v>
      </c>
      <c r="G18" s="161">
        <f>SUM(G19+G22+G24)</f>
        <v>3080.9</v>
      </c>
      <c r="H18" s="161">
        <f>SUM(H19+H22+H24)</f>
        <v>3078.2</v>
      </c>
      <c r="I18" s="161">
        <f>SUM(H18*100)/F18</f>
        <v>99.91236327047291</v>
      </c>
      <c r="J18" s="161">
        <f>SUM(H18*100)/G18</f>
        <v>99.91236327047291</v>
      </c>
    </row>
    <row r="19" spans="1:10" ht="13.5" customHeight="1">
      <c r="A19" s="38" t="s">
        <v>100</v>
      </c>
      <c r="B19" s="5" t="s">
        <v>573</v>
      </c>
      <c r="C19" s="8" t="s">
        <v>273</v>
      </c>
      <c r="D19" s="36" t="s">
        <v>422</v>
      </c>
      <c r="E19" s="163"/>
      <c r="F19" s="35">
        <f>F20+F21</f>
        <v>1158.8</v>
      </c>
      <c r="G19" s="35">
        <f>G20+G21</f>
        <v>1158.8</v>
      </c>
      <c r="H19" s="35">
        <f>H20+H21</f>
        <v>1158.8</v>
      </c>
      <c r="I19" s="231">
        <f aca="true" t="shared" si="0" ref="I19:I84">SUM(H19*100)/F19</f>
        <v>100</v>
      </c>
      <c r="J19" s="231">
        <f aca="true" t="shared" si="1" ref="J19:J84">SUM(H19*100)/G19</f>
        <v>100</v>
      </c>
    </row>
    <row r="20" spans="1:10" ht="29.25" customHeight="1">
      <c r="A20" s="164" t="s">
        <v>160</v>
      </c>
      <c r="B20" s="33" t="s">
        <v>518</v>
      </c>
      <c r="C20" s="8" t="s">
        <v>273</v>
      </c>
      <c r="D20" s="36" t="s">
        <v>422</v>
      </c>
      <c r="E20" s="163" t="s">
        <v>526</v>
      </c>
      <c r="F20" s="35">
        <f>SUM(отчет!C65)</f>
        <v>1128.8</v>
      </c>
      <c r="G20" s="35">
        <f>SUM(F20)</f>
        <v>1128.8</v>
      </c>
      <c r="H20" s="35">
        <f>SUM(отчет!D65)</f>
        <v>1128.8</v>
      </c>
      <c r="I20" s="231">
        <f t="shared" si="0"/>
        <v>100</v>
      </c>
      <c r="J20" s="231">
        <f t="shared" si="1"/>
        <v>100</v>
      </c>
    </row>
    <row r="21" spans="1:10" ht="25.5" customHeight="1">
      <c r="A21" s="164" t="s">
        <v>168</v>
      </c>
      <c r="B21" s="33" t="s">
        <v>464</v>
      </c>
      <c r="C21" s="8" t="s">
        <v>273</v>
      </c>
      <c r="D21" s="36" t="s">
        <v>422</v>
      </c>
      <c r="E21" s="163" t="s">
        <v>424</v>
      </c>
      <c r="F21" s="35">
        <f>SUM(отчет!C70)</f>
        <v>30</v>
      </c>
      <c r="G21" s="35">
        <f>SUM(F21)</f>
        <v>30</v>
      </c>
      <c r="H21" s="35">
        <f>SUM(отчет!D70)</f>
        <v>30</v>
      </c>
      <c r="I21" s="231">
        <f t="shared" si="0"/>
        <v>100</v>
      </c>
      <c r="J21" s="231">
        <f t="shared" si="1"/>
        <v>100</v>
      </c>
    </row>
    <row r="22" spans="1:11" ht="82.5" customHeight="1">
      <c r="A22" s="38" t="s">
        <v>102</v>
      </c>
      <c r="B22" s="67" t="s">
        <v>579</v>
      </c>
      <c r="C22" s="165" t="s">
        <v>360</v>
      </c>
      <c r="D22" s="52" t="s">
        <v>525</v>
      </c>
      <c r="E22" s="52"/>
      <c r="F22" s="49">
        <f>F23</f>
        <v>132.3</v>
      </c>
      <c r="G22" s="49">
        <f>G23</f>
        <v>132.3</v>
      </c>
      <c r="H22" s="49">
        <f>H23</f>
        <v>132.3</v>
      </c>
      <c r="I22" s="231">
        <f t="shared" si="0"/>
        <v>100</v>
      </c>
      <c r="J22" s="231">
        <f t="shared" si="1"/>
        <v>100</v>
      </c>
      <c r="K22" s="102"/>
    </row>
    <row r="23" spans="1:12" ht="26.25" customHeight="1">
      <c r="A23" s="38" t="s">
        <v>161</v>
      </c>
      <c r="B23" s="38" t="s">
        <v>412</v>
      </c>
      <c r="C23" s="165" t="s">
        <v>360</v>
      </c>
      <c r="D23" s="52" t="s">
        <v>525</v>
      </c>
      <c r="E23" s="52" t="s">
        <v>526</v>
      </c>
      <c r="F23" s="49">
        <f>SUM(отчет!C76)</f>
        <v>132.3</v>
      </c>
      <c r="G23" s="49">
        <f>SUM(F23)</f>
        <v>132.3</v>
      </c>
      <c r="H23" s="49">
        <f>SUM(отчет!D76)</f>
        <v>132.3</v>
      </c>
      <c r="I23" s="231">
        <f t="shared" si="0"/>
        <v>100</v>
      </c>
      <c r="J23" s="231">
        <f t="shared" si="1"/>
        <v>100</v>
      </c>
      <c r="K23" s="102"/>
      <c r="L23" s="186"/>
    </row>
    <row r="24" spans="1:10" ht="27" customHeight="1">
      <c r="A24" s="11" t="s">
        <v>104</v>
      </c>
      <c r="B24" s="67" t="s">
        <v>582</v>
      </c>
      <c r="C24" s="8" t="s">
        <v>360</v>
      </c>
      <c r="D24" s="36" t="s">
        <v>423</v>
      </c>
      <c r="E24" s="163"/>
      <c r="F24" s="35">
        <f>F25+F26+F27</f>
        <v>1789.8000000000002</v>
      </c>
      <c r="G24" s="35">
        <f>G25+G26+G27</f>
        <v>1789.8000000000002</v>
      </c>
      <c r="H24" s="35">
        <f>H25+H26+H27</f>
        <v>1787.1000000000001</v>
      </c>
      <c r="I24" s="231">
        <f t="shared" si="0"/>
        <v>99.84914515588333</v>
      </c>
      <c r="J24" s="231">
        <f t="shared" si="1"/>
        <v>99.84914515588333</v>
      </c>
    </row>
    <row r="25" spans="1:10" ht="30" customHeight="1">
      <c r="A25" s="11" t="s">
        <v>170</v>
      </c>
      <c r="B25" s="33" t="s">
        <v>518</v>
      </c>
      <c r="C25" s="8" t="s">
        <v>360</v>
      </c>
      <c r="D25" s="36" t="s">
        <v>423</v>
      </c>
      <c r="E25" s="163" t="s">
        <v>526</v>
      </c>
      <c r="F25" s="35">
        <f>SUM(отчет!C80)</f>
        <v>1433.9</v>
      </c>
      <c r="G25" s="35">
        <f>SUM(F25)</f>
        <v>1433.9</v>
      </c>
      <c r="H25" s="35">
        <f>SUM(отчет!D80)</f>
        <v>1431.5</v>
      </c>
      <c r="I25" s="231">
        <f t="shared" si="0"/>
        <v>99.83262431131878</v>
      </c>
      <c r="J25" s="231">
        <f t="shared" si="1"/>
        <v>99.83262431131878</v>
      </c>
    </row>
    <row r="26" spans="1:10" ht="27" customHeight="1">
      <c r="A26" s="11" t="s">
        <v>171</v>
      </c>
      <c r="B26" s="33" t="s">
        <v>464</v>
      </c>
      <c r="C26" s="8" t="s">
        <v>360</v>
      </c>
      <c r="D26" s="36" t="s">
        <v>423</v>
      </c>
      <c r="E26" s="163" t="s">
        <v>424</v>
      </c>
      <c r="F26" s="35">
        <f>SUM(отчет!C84)</f>
        <v>354.5</v>
      </c>
      <c r="G26" s="35">
        <f>SUM(F26)</f>
        <v>354.5</v>
      </c>
      <c r="H26" s="35">
        <f>SUM(отчет!D84)</f>
        <v>354.20000000000005</v>
      </c>
      <c r="I26" s="231">
        <f t="shared" si="0"/>
        <v>99.91537376586744</v>
      </c>
      <c r="J26" s="231">
        <f t="shared" si="1"/>
        <v>99.91537376586744</v>
      </c>
    </row>
    <row r="27" spans="1:10" ht="18" customHeight="1">
      <c r="A27" s="11" t="s">
        <v>172</v>
      </c>
      <c r="B27" s="38" t="s">
        <v>413</v>
      </c>
      <c r="C27" s="8" t="s">
        <v>360</v>
      </c>
      <c r="D27" s="36" t="s">
        <v>423</v>
      </c>
      <c r="E27" s="163" t="s">
        <v>163</v>
      </c>
      <c r="F27" s="35">
        <f>SUM(отчет!C94)</f>
        <v>1.4</v>
      </c>
      <c r="G27" s="35">
        <f>SUM(F27)</f>
        <v>1.4</v>
      </c>
      <c r="H27" s="35">
        <f>SUM(отчет!D94)</f>
        <v>1.4</v>
      </c>
      <c r="I27" s="231">
        <f t="shared" si="0"/>
        <v>100</v>
      </c>
      <c r="J27" s="231">
        <f t="shared" si="1"/>
        <v>100</v>
      </c>
    </row>
    <row r="28" spans="1:10" ht="26.25" customHeight="1" hidden="1">
      <c r="A28" s="157" t="s">
        <v>164</v>
      </c>
      <c r="B28" s="158" t="s">
        <v>457</v>
      </c>
      <c r="C28" s="159"/>
      <c r="D28" s="157"/>
      <c r="E28" s="160"/>
      <c r="F28" s="161">
        <f>SUM(F29)</f>
        <v>0</v>
      </c>
      <c r="G28" s="161">
        <f>SUM(G29)</f>
        <v>0</v>
      </c>
      <c r="H28" s="161">
        <f>SUM(H29)</f>
        <v>0</v>
      </c>
      <c r="I28" s="161" t="e">
        <f t="shared" si="0"/>
        <v>#DIV/0!</v>
      </c>
      <c r="J28" s="161" t="e">
        <f t="shared" si="1"/>
        <v>#DIV/0!</v>
      </c>
    </row>
    <row r="29" spans="1:10" ht="16.5" customHeight="1" hidden="1">
      <c r="A29" s="38" t="s">
        <v>100</v>
      </c>
      <c r="B29" s="68" t="s">
        <v>462</v>
      </c>
      <c r="C29" s="8" t="s">
        <v>547</v>
      </c>
      <c r="D29" s="36" t="s">
        <v>548</v>
      </c>
      <c r="E29" s="163"/>
      <c r="F29" s="35">
        <f>F30+F31</f>
        <v>0</v>
      </c>
      <c r="G29" s="35">
        <f>G30+G31</f>
        <v>0</v>
      </c>
      <c r="H29" s="35">
        <f>H30+H31</f>
        <v>0</v>
      </c>
      <c r="I29" s="161" t="e">
        <f t="shared" si="0"/>
        <v>#DIV/0!</v>
      </c>
      <c r="J29" s="161" t="e">
        <f t="shared" si="1"/>
        <v>#DIV/0!</v>
      </c>
    </row>
    <row r="30" spans="1:10" ht="30" customHeight="1" hidden="1">
      <c r="A30" s="38" t="s">
        <v>160</v>
      </c>
      <c r="B30" s="33" t="s">
        <v>518</v>
      </c>
      <c r="C30" s="8" t="s">
        <v>547</v>
      </c>
      <c r="D30" s="36" t="s">
        <v>548</v>
      </c>
      <c r="E30" s="163" t="s">
        <v>526</v>
      </c>
      <c r="F30" s="35">
        <v>0</v>
      </c>
      <c r="G30" s="35">
        <v>0</v>
      </c>
      <c r="H30" s="35">
        <v>0</v>
      </c>
      <c r="I30" s="161" t="e">
        <f t="shared" si="0"/>
        <v>#DIV/0!</v>
      </c>
      <c r="J30" s="161" t="e">
        <f t="shared" si="1"/>
        <v>#DIV/0!</v>
      </c>
    </row>
    <row r="31" spans="1:10" ht="29.25" customHeight="1" hidden="1">
      <c r="A31" s="164" t="s">
        <v>168</v>
      </c>
      <c r="B31" s="33" t="s">
        <v>464</v>
      </c>
      <c r="C31" s="8" t="s">
        <v>547</v>
      </c>
      <c r="D31" s="36" t="s">
        <v>548</v>
      </c>
      <c r="E31" s="163" t="s">
        <v>424</v>
      </c>
      <c r="F31" s="35">
        <v>0</v>
      </c>
      <c r="G31" s="35">
        <v>0</v>
      </c>
      <c r="H31" s="35">
        <v>0</v>
      </c>
      <c r="I31" s="161" t="e">
        <f t="shared" si="0"/>
        <v>#DIV/0!</v>
      </c>
      <c r="J31" s="161" t="e">
        <f t="shared" si="1"/>
        <v>#DIV/0!</v>
      </c>
    </row>
    <row r="32" spans="1:10" ht="14.25" customHeight="1">
      <c r="A32" s="157" t="s">
        <v>164</v>
      </c>
      <c r="B32" s="166" t="s">
        <v>167</v>
      </c>
      <c r="C32" s="167"/>
      <c r="D32" s="168"/>
      <c r="E32" s="168"/>
      <c r="F32" s="169">
        <f>SUM(F33+F36+F41+F45+F47+F49+F55+F57+F59+F63+F65+F67++F71+F75+F80+F82+F84+F88+F90+F93+F95+F97+F99+F43+F61+F86)+F51+F53+F69+F73+F78</f>
        <v>80013.29999999999</v>
      </c>
      <c r="G32" s="169">
        <f>SUM(G33+G36+G41+G45+G47+G49+G55+G57+G59+G63+G65+G67++G71+G75+G80+G82+G84+G88+G90+G93+G95+G97+G99+G43+G61+G86)+G51+G53+G69+G73+G78</f>
        <v>80013.29999999999</v>
      </c>
      <c r="H32" s="169">
        <f>SUM(H33+H36+H41+H45+H47+H49+H55+H57+H59+H63+H65+H67++H71+H75+H80+H82+H84+H88+H90+H93+H95+H97+H99+H43+H61+H86)+H51+H53+H69+H73+H78</f>
        <v>78222.59999999999</v>
      </c>
      <c r="I32" s="161">
        <f t="shared" si="0"/>
        <v>97.76199706798745</v>
      </c>
      <c r="J32" s="161">
        <f t="shared" si="1"/>
        <v>97.76199706798745</v>
      </c>
    </row>
    <row r="33" spans="1:11" ht="42" customHeight="1">
      <c r="A33" s="38" t="s">
        <v>100</v>
      </c>
      <c r="B33" s="34" t="s">
        <v>596</v>
      </c>
      <c r="C33" s="165" t="s">
        <v>93</v>
      </c>
      <c r="D33" s="52" t="s">
        <v>420</v>
      </c>
      <c r="E33" s="52"/>
      <c r="F33" s="49">
        <f>F34+F35</f>
        <v>1148.3999999999999</v>
      </c>
      <c r="G33" s="49">
        <f>G34+G35</f>
        <v>1148.3999999999999</v>
      </c>
      <c r="H33" s="49">
        <f>H34+H35</f>
        <v>1129</v>
      </c>
      <c r="I33" s="49">
        <f t="shared" si="0"/>
        <v>98.31069313827936</v>
      </c>
      <c r="J33" s="49">
        <f t="shared" si="1"/>
        <v>98.31069313827936</v>
      </c>
      <c r="K33" s="102"/>
    </row>
    <row r="34" spans="1:11" ht="28.5" customHeight="1">
      <c r="A34" s="38" t="s">
        <v>160</v>
      </c>
      <c r="B34" s="33" t="s">
        <v>518</v>
      </c>
      <c r="C34" s="165" t="s">
        <v>93</v>
      </c>
      <c r="D34" s="52" t="s">
        <v>420</v>
      </c>
      <c r="E34" s="52" t="s">
        <v>526</v>
      </c>
      <c r="F34" s="49">
        <f>SUM(отчет!C110)</f>
        <v>1128.8</v>
      </c>
      <c r="G34" s="49">
        <f>SUM(F34)</f>
        <v>1128.8</v>
      </c>
      <c r="H34" s="49">
        <f>SUM(отчет!D110)</f>
        <v>1109.4</v>
      </c>
      <c r="I34" s="49">
        <f t="shared" si="0"/>
        <v>98.28136073706592</v>
      </c>
      <c r="J34" s="49">
        <f t="shared" si="1"/>
        <v>98.28136073706592</v>
      </c>
      <c r="K34" s="102"/>
    </row>
    <row r="35" spans="1:11" ht="27.75" customHeight="1">
      <c r="A35" s="38" t="s">
        <v>168</v>
      </c>
      <c r="B35" s="33" t="s">
        <v>464</v>
      </c>
      <c r="C35" s="165" t="s">
        <v>93</v>
      </c>
      <c r="D35" s="52" t="s">
        <v>420</v>
      </c>
      <c r="E35" s="52" t="s">
        <v>424</v>
      </c>
      <c r="F35" s="49">
        <f>SUM(отчет!C114)</f>
        <v>19.6</v>
      </c>
      <c r="G35" s="49">
        <f>SUM(F35)</f>
        <v>19.6</v>
      </c>
      <c r="H35" s="49">
        <f>SUM(отчет!D114)</f>
        <v>19.6</v>
      </c>
      <c r="I35" s="49">
        <f t="shared" si="0"/>
        <v>100</v>
      </c>
      <c r="J35" s="49">
        <f t="shared" si="1"/>
        <v>100</v>
      </c>
      <c r="K35" s="102"/>
    </row>
    <row r="36" spans="1:11" ht="41.25" customHeight="1">
      <c r="A36" s="38" t="s">
        <v>102</v>
      </c>
      <c r="B36" s="67" t="s">
        <v>603</v>
      </c>
      <c r="C36" s="165" t="s">
        <v>93</v>
      </c>
      <c r="D36" s="52" t="s">
        <v>421</v>
      </c>
      <c r="E36" s="52"/>
      <c r="F36" s="49">
        <f>F37+F38+F39+F40</f>
        <v>9930.6</v>
      </c>
      <c r="G36" s="49">
        <f>G37+G38+G39+G40</f>
        <v>9930.6</v>
      </c>
      <c r="H36" s="49">
        <f>H37+H38+H39+H40</f>
        <v>9787.400000000001</v>
      </c>
      <c r="I36" s="49">
        <f t="shared" si="0"/>
        <v>98.55799246772602</v>
      </c>
      <c r="J36" s="49">
        <f t="shared" si="1"/>
        <v>98.55799246772602</v>
      </c>
      <c r="K36" s="102"/>
    </row>
    <row r="37" spans="1:11" ht="30" customHeight="1">
      <c r="A37" s="38" t="s">
        <v>161</v>
      </c>
      <c r="B37" s="33" t="s">
        <v>518</v>
      </c>
      <c r="C37" s="165" t="s">
        <v>93</v>
      </c>
      <c r="D37" s="52" t="s">
        <v>421</v>
      </c>
      <c r="E37" s="52" t="s">
        <v>526</v>
      </c>
      <c r="F37" s="49">
        <f>SUM(отчет!C119)</f>
        <v>7572.8</v>
      </c>
      <c r="G37" s="49">
        <f>SUM(F37)</f>
        <v>7572.8</v>
      </c>
      <c r="H37" s="49">
        <f>SUM(отчет!D119)</f>
        <v>7563.700000000001</v>
      </c>
      <c r="I37" s="49">
        <f t="shared" si="0"/>
        <v>99.87983308683711</v>
      </c>
      <c r="J37" s="49">
        <f t="shared" si="1"/>
        <v>99.87983308683711</v>
      </c>
      <c r="K37" s="102"/>
    </row>
    <row r="38" spans="1:11" ht="27" customHeight="1">
      <c r="A38" s="38" t="s">
        <v>162</v>
      </c>
      <c r="B38" s="33" t="s">
        <v>464</v>
      </c>
      <c r="C38" s="165" t="s">
        <v>93</v>
      </c>
      <c r="D38" s="52" t="s">
        <v>421</v>
      </c>
      <c r="E38" s="52" t="s">
        <v>424</v>
      </c>
      <c r="F38" s="49">
        <f>SUM(отчет!C123)</f>
        <v>2296.3</v>
      </c>
      <c r="G38" s="49">
        <f>SUM(F38)</f>
        <v>2296.3</v>
      </c>
      <c r="H38" s="49">
        <f>SUM(отчет!D123)</f>
        <v>2162.2</v>
      </c>
      <c r="I38" s="49">
        <f t="shared" si="0"/>
        <v>94.16017070940207</v>
      </c>
      <c r="J38" s="49">
        <f t="shared" si="1"/>
        <v>94.16017070940207</v>
      </c>
      <c r="K38" s="102"/>
    </row>
    <row r="39" spans="1:11" ht="24.75" customHeight="1">
      <c r="A39" s="38" t="s">
        <v>178</v>
      </c>
      <c r="B39" s="38" t="s">
        <v>413</v>
      </c>
      <c r="C39" s="165" t="s">
        <v>93</v>
      </c>
      <c r="D39" s="52" t="s">
        <v>421</v>
      </c>
      <c r="E39" s="52" t="s">
        <v>832</v>
      </c>
      <c r="F39" s="49">
        <f>SUM(отчет!C134)</f>
        <v>48.3</v>
      </c>
      <c r="G39" s="49">
        <f>SUM(F39)</f>
        <v>48.3</v>
      </c>
      <c r="H39" s="49">
        <f>SUM(отчет!D134)</f>
        <v>48.3</v>
      </c>
      <c r="I39" s="49">
        <f>SUM(H39*100)/F39</f>
        <v>100</v>
      </c>
      <c r="J39" s="49">
        <f>SUM(H39*100)/G39</f>
        <v>100</v>
      </c>
      <c r="K39" s="102"/>
    </row>
    <row r="40" spans="1:11" ht="24.75" customHeight="1">
      <c r="A40" s="38" t="s">
        <v>833</v>
      </c>
      <c r="B40" s="38" t="s">
        <v>413</v>
      </c>
      <c r="C40" s="165" t="s">
        <v>93</v>
      </c>
      <c r="D40" s="52" t="s">
        <v>421</v>
      </c>
      <c r="E40" s="52" t="s">
        <v>163</v>
      </c>
      <c r="F40" s="49">
        <f>SUM(отчет!C135)</f>
        <v>13.2</v>
      </c>
      <c r="G40" s="49">
        <f>SUM(F40)</f>
        <v>13.2</v>
      </c>
      <c r="H40" s="49">
        <f>SUM(отчет!D135)</f>
        <v>13.2</v>
      </c>
      <c r="I40" s="49">
        <f t="shared" si="0"/>
        <v>100</v>
      </c>
      <c r="J40" s="49">
        <f t="shared" si="1"/>
        <v>100</v>
      </c>
      <c r="K40" s="102"/>
    </row>
    <row r="41" spans="1:11" ht="57" customHeight="1">
      <c r="A41" s="38" t="s">
        <v>104</v>
      </c>
      <c r="B41" s="67" t="s">
        <v>620</v>
      </c>
      <c r="C41" s="165" t="s">
        <v>93</v>
      </c>
      <c r="D41" s="52" t="s">
        <v>764</v>
      </c>
      <c r="E41" s="52"/>
      <c r="F41" s="49">
        <f>F42</f>
        <v>5.6</v>
      </c>
      <c r="G41" s="49">
        <f>G42</f>
        <v>5.6</v>
      </c>
      <c r="H41" s="49">
        <f>H42</f>
        <v>5.6</v>
      </c>
      <c r="I41" s="49">
        <f t="shared" si="0"/>
        <v>100</v>
      </c>
      <c r="J41" s="49">
        <f t="shared" si="1"/>
        <v>100</v>
      </c>
      <c r="K41" s="102"/>
    </row>
    <row r="42" spans="1:11" ht="27.75" customHeight="1">
      <c r="A42" s="38" t="s">
        <v>170</v>
      </c>
      <c r="B42" s="33" t="s">
        <v>464</v>
      </c>
      <c r="C42" s="165" t="s">
        <v>93</v>
      </c>
      <c r="D42" s="52" t="s">
        <v>764</v>
      </c>
      <c r="E42" s="52" t="s">
        <v>424</v>
      </c>
      <c r="F42" s="49">
        <f>SUM(отчет!C138)</f>
        <v>5.6</v>
      </c>
      <c r="G42" s="49">
        <f>SUM(F42)</f>
        <v>5.6</v>
      </c>
      <c r="H42" s="49">
        <f>SUM(отчет!D138)</f>
        <v>5.6</v>
      </c>
      <c r="I42" s="49">
        <f t="shared" si="0"/>
        <v>100</v>
      </c>
      <c r="J42" s="49">
        <f t="shared" si="1"/>
        <v>100</v>
      </c>
      <c r="K42" s="102"/>
    </row>
    <row r="43" spans="1:11" ht="27.75" customHeight="1">
      <c r="A43" s="38" t="s">
        <v>106</v>
      </c>
      <c r="B43" s="50" t="s">
        <v>621</v>
      </c>
      <c r="C43" s="165" t="s">
        <v>549</v>
      </c>
      <c r="D43" s="52" t="s">
        <v>550</v>
      </c>
      <c r="E43" s="52"/>
      <c r="F43" s="49">
        <f>F44</f>
        <v>1</v>
      </c>
      <c r="G43" s="49">
        <f>G44</f>
        <v>1</v>
      </c>
      <c r="H43" s="49">
        <f>H44</f>
        <v>0</v>
      </c>
      <c r="I43" s="49">
        <f t="shared" si="0"/>
        <v>0</v>
      </c>
      <c r="J43" s="49">
        <f t="shared" si="1"/>
        <v>0</v>
      </c>
      <c r="K43" s="102"/>
    </row>
    <row r="44" spans="1:11" ht="17.25" customHeight="1">
      <c r="A44" s="38" t="s">
        <v>179</v>
      </c>
      <c r="B44" s="33" t="s">
        <v>477</v>
      </c>
      <c r="C44" s="165" t="s">
        <v>549</v>
      </c>
      <c r="D44" s="52" t="s">
        <v>550</v>
      </c>
      <c r="E44" s="52" t="s">
        <v>551</v>
      </c>
      <c r="F44" s="49">
        <f>SUM(отчет!C143)</f>
        <v>1</v>
      </c>
      <c r="G44" s="49">
        <f>SUM(F44)</f>
        <v>1</v>
      </c>
      <c r="H44" s="49">
        <f>SUM(отчет!D143)</f>
        <v>0</v>
      </c>
      <c r="I44" s="49">
        <f t="shared" si="0"/>
        <v>0</v>
      </c>
      <c r="J44" s="49">
        <f t="shared" si="1"/>
        <v>0</v>
      </c>
      <c r="K44" s="102"/>
    </row>
    <row r="45" spans="1:10" ht="42.75" customHeight="1">
      <c r="A45" s="170" t="s">
        <v>108</v>
      </c>
      <c r="B45" s="50" t="s">
        <v>74</v>
      </c>
      <c r="C45" s="165" t="s">
        <v>70</v>
      </c>
      <c r="D45" s="52" t="s">
        <v>527</v>
      </c>
      <c r="E45" s="52"/>
      <c r="F45" s="49">
        <f>F46</f>
        <v>78.5</v>
      </c>
      <c r="G45" s="49">
        <f>G46</f>
        <v>78.5</v>
      </c>
      <c r="H45" s="49">
        <f>H46</f>
        <v>78.5</v>
      </c>
      <c r="I45" s="49">
        <f t="shared" si="0"/>
        <v>100</v>
      </c>
      <c r="J45" s="49">
        <f t="shared" si="1"/>
        <v>100</v>
      </c>
    </row>
    <row r="46" spans="1:10" ht="28.5" customHeight="1">
      <c r="A46" s="170" t="s">
        <v>198</v>
      </c>
      <c r="B46" s="33" t="s">
        <v>464</v>
      </c>
      <c r="C46" s="165" t="s">
        <v>70</v>
      </c>
      <c r="D46" s="52" t="s">
        <v>527</v>
      </c>
      <c r="E46" s="52" t="s">
        <v>424</v>
      </c>
      <c r="F46" s="49">
        <f>SUM(отчет!C147)</f>
        <v>78.5</v>
      </c>
      <c r="G46" s="49">
        <f>SUM(F46)</f>
        <v>78.5</v>
      </c>
      <c r="H46" s="49">
        <f>SUM(отчет!D147)</f>
        <v>78.5</v>
      </c>
      <c r="I46" s="49">
        <f t="shared" si="0"/>
        <v>100</v>
      </c>
      <c r="J46" s="49">
        <f t="shared" si="1"/>
        <v>100</v>
      </c>
    </row>
    <row r="47" spans="1:10" ht="41.25" customHeight="1">
      <c r="A47" s="122" t="s">
        <v>111</v>
      </c>
      <c r="B47" s="34" t="s">
        <v>624</v>
      </c>
      <c r="C47" s="8" t="s">
        <v>70</v>
      </c>
      <c r="D47" s="7" t="s">
        <v>528</v>
      </c>
      <c r="E47" s="163"/>
      <c r="F47" s="35">
        <f>F48</f>
        <v>72</v>
      </c>
      <c r="G47" s="35">
        <f>G48</f>
        <v>72</v>
      </c>
      <c r="H47" s="35">
        <f>H48</f>
        <v>72</v>
      </c>
      <c r="I47" s="49">
        <f t="shared" si="0"/>
        <v>100</v>
      </c>
      <c r="J47" s="49">
        <f t="shared" si="1"/>
        <v>100</v>
      </c>
    </row>
    <row r="48" spans="1:10" ht="18" customHeight="1">
      <c r="A48" s="122" t="s">
        <v>199</v>
      </c>
      <c r="B48" s="38" t="s">
        <v>413</v>
      </c>
      <c r="C48" s="8" t="s">
        <v>70</v>
      </c>
      <c r="D48" s="7" t="s">
        <v>528</v>
      </c>
      <c r="E48" s="163" t="s">
        <v>163</v>
      </c>
      <c r="F48" s="35">
        <f>SUM(отчет!C155)</f>
        <v>72</v>
      </c>
      <c r="G48" s="35">
        <f>SUM(F48)</f>
        <v>72</v>
      </c>
      <c r="H48" s="35">
        <f>SUM(отчет!D155)</f>
        <v>72</v>
      </c>
      <c r="I48" s="49">
        <f t="shared" si="0"/>
        <v>100</v>
      </c>
      <c r="J48" s="49">
        <f t="shared" si="1"/>
        <v>100</v>
      </c>
    </row>
    <row r="49" spans="1:10" ht="17.25" customHeight="1">
      <c r="A49" s="122" t="s">
        <v>114</v>
      </c>
      <c r="B49" s="34" t="s">
        <v>123</v>
      </c>
      <c r="C49" s="165" t="s">
        <v>70</v>
      </c>
      <c r="D49" s="151" t="s">
        <v>529</v>
      </c>
      <c r="E49" s="52"/>
      <c r="F49" s="35">
        <f>F50</f>
        <v>255</v>
      </c>
      <c r="G49" s="35">
        <f>G50</f>
        <v>255</v>
      </c>
      <c r="H49" s="35">
        <f>H50</f>
        <v>255</v>
      </c>
      <c r="I49" s="49">
        <f t="shared" si="0"/>
        <v>100</v>
      </c>
      <c r="J49" s="49">
        <f t="shared" si="1"/>
        <v>100</v>
      </c>
    </row>
    <row r="50" spans="1:10" ht="24.75" customHeight="1">
      <c r="A50" s="122" t="s">
        <v>200</v>
      </c>
      <c r="B50" s="33" t="s">
        <v>464</v>
      </c>
      <c r="C50" s="165" t="s">
        <v>70</v>
      </c>
      <c r="D50" s="151" t="s">
        <v>529</v>
      </c>
      <c r="E50" s="52" t="s">
        <v>424</v>
      </c>
      <c r="F50" s="35">
        <f>SUM(отчет!C158)</f>
        <v>255</v>
      </c>
      <c r="G50" s="35">
        <f>SUM(F50)</f>
        <v>255</v>
      </c>
      <c r="H50" s="35">
        <f>SUM(отчет!D158)</f>
        <v>255</v>
      </c>
      <c r="I50" s="49">
        <f t="shared" si="0"/>
        <v>100</v>
      </c>
      <c r="J50" s="49">
        <f t="shared" si="1"/>
        <v>100</v>
      </c>
    </row>
    <row r="51" spans="1:10" ht="30" customHeight="1">
      <c r="A51" s="122" t="s">
        <v>201</v>
      </c>
      <c r="B51" s="50" t="s">
        <v>634</v>
      </c>
      <c r="C51" s="165" t="s">
        <v>70</v>
      </c>
      <c r="D51" s="151" t="s">
        <v>540</v>
      </c>
      <c r="E51" s="52"/>
      <c r="F51" s="35">
        <f>F52</f>
        <v>951.7</v>
      </c>
      <c r="G51" s="35">
        <f>G52</f>
        <v>951.7</v>
      </c>
      <c r="H51" s="35">
        <f>H52</f>
        <v>951.7</v>
      </c>
      <c r="I51" s="49">
        <f t="shared" si="0"/>
        <v>100</v>
      </c>
      <c r="J51" s="49">
        <f t="shared" si="1"/>
        <v>100</v>
      </c>
    </row>
    <row r="52" spans="1:10" ht="24.75" customHeight="1">
      <c r="A52" s="122" t="s">
        <v>202</v>
      </c>
      <c r="B52" s="33" t="s">
        <v>464</v>
      </c>
      <c r="C52" s="165" t="s">
        <v>70</v>
      </c>
      <c r="D52" s="151" t="s">
        <v>540</v>
      </c>
      <c r="E52" s="52" t="s">
        <v>424</v>
      </c>
      <c r="F52" s="35">
        <f>SUM(отчет!C164)</f>
        <v>951.7</v>
      </c>
      <c r="G52" s="35">
        <f>SUM(F52)</f>
        <v>951.7</v>
      </c>
      <c r="H52" s="35">
        <f>SUM(отчет!D164)</f>
        <v>951.7</v>
      </c>
      <c r="I52" s="49">
        <f t="shared" si="0"/>
        <v>100</v>
      </c>
      <c r="J52" s="49">
        <f t="shared" si="1"/>
        <v>100</v>
      </c>
    </row>
    <row r="53" spans="1:10" ht="40.5" customHeight="1">
      <c r="A53" s="122" t="s">
        <v>203</v>
      </c>
      <c r="B53" s="34" t="s">
        <v>640</v>
      </c>
      <c r="C53" s="8" t="s">
        <v>70</v>
      </c>
      <c r="D53" s="7" t="s">
        <v>541</v>
      </c>
      <c r="E53" s="163"/>
      <c r="F53" s="35">
        <f>SUM(F54)</f>
        <v>651.6</v>
      </c>
      <c r="G53" s="35">
        <f>SUM(G54)</f>
        <v>651.6</v>
      </c>
      <c r="H53" s="35">
        <f>SUM(H54)</f>
        <v>651.5</v>
      </c>
      <c r="I53" s="49">
        <f t="shared" si="0"/>
        <v>99.98465316144873</v>
      </c>
      <c r="J53" s="49">
        <f t="shared" si="1"/>
        <v>99.98465316144873</v>
      </c>
    </row>
    <row r="54" spans="1:10" ht="27" customHeight="1">
      <c r="A54" s="122" t="s">
        <v>204</v>
      </c>
      <c r="B54" s="33" t="s">
        <v>464</v>
      </c>
      <c r="C54" s="8" t="s">
        <v>70</v>
      </c>
      <c r="D54" s="7" t="s">
        <v>541</v>
      </c>
      <c r="E54" s="163" t="s">
        <v>424</v>
      </c>
      <c r="F54" s="35">
        <f>SUM(отчет!C168)</f>
        <v>651.6</v>
      </c>
      <c r="G54" s="35">
        <f>SUM(F54)</f>
        <v>651.6</v>
      </c>
      <c r="H54" s="35">
        <f>SUM(отчет!D168)</f>
        <v>651.5</v>
      </c>
      <c r="I54" s="49">
        <f t="shared" si="0"/>
        <v>99.98465316144873</v>
      </c>
      <c r="J54" s="49">
        <f t="shared" si="1"/>
        <v>99.98465316144873</v>
      </c>
    </row>
    <row r="55" spans="1:10" ht="43.5" customHeight="1">
      <c r="A55" s="122" t="s">
        <v>205</v>
      </c>
      <c r="B55" s="34" t="s">
        <v>644</v>
      </c>
      <c r="C55" s="8" t="s">
        <v>70</v>
      </c>
      <c r="D55" s="7" t="s">
        <v>530</v>
      </c>
      <c r="E55" s="163"/>
      <c r="F55" s="35">
        <f>SUM(F56)</f>
        <v>122.5</v>
      </c>
      <c r="G55" s="35">
        <f>SUM(G56)</f>
        <v>122.5</v>
      </c>
      <c r="H55" s="35">
        <f>SUM(H56)</f>
        <v>122.5</v>
      </c>
      <c r="I55" s="49">
        <f t="shared" si="0"/>
        <v>100</v>
      </c>
      <c r="J55" s="49">
        <f t="shared" si="1"/>
        <v>100</v>
      </c>
    </row>
    <row r="56" spans="1:10" ht="27" customHeight="1">
      <c r="A56" s="122" t="s">
        <v>206</v>
      </c>
      <c r="B56" s="33" t="s">
        <v>464</v>
      </c>
      <c r="C56" s="8" t="s">
        <v>70</v>
      </c>
      <c r="D56" s="7" t="s">
        <v>530</v>
      </c>
      <c r="E56" s="163" t="s">
        <v>424</v>
      </c>
      <c r="F56" s="35">
        <f>SUM(отчет!C173)</f>
        <v>122.5</v>
      </c>
      <c r="G56" s="35">
        <f>SUM(F56)</f>
        <v>122.5</v>
      </c>
      <c r="H56" s="35">
        <f>SUM(отчет!D173)</f>
        <v>122.5</v>
      </c>
      <c r="I56" s="49">
        <f t="shared" si="0"/>
        <v>100</v>
      </c>
      <c r="J56" s="49">
        <f t="shared" si="1"/>
        <v>100</v>
      </c>
    </row>
    <row r="57" spans="1:10" ht="51.75" customHeight="1">
      <c r="A57" s="122" t="s">
        <v>207</v>
      </c>
      <c r="B57" s="34" t="s">
        <v>648</v>
      </c>
      <c r="C57" s="8" t="s">
        <v>70</v>
      </c>
      <c r="D57" s="7" t="s">
        <v>531</v>
      </c>
      <c r="E57" s="163"/>
      <c r="F57" s="35">
        <f>SUM(F58)</f>
        <v>168</v>
      </c>
      <c r="G57" s="35">
        <f>SUM(G58)</f>
        <v>168</v>
      </c>
      <c r="H57" s="35">
        <f>SUM(H58)</f>
        <v>168</v>
      </c>
      <c r="I57" s="49">
        <f t="shared" si="0"/>
        <v>100</v>
      </c>
      <c r="J57" s="49">
        <f t="shared" si="1"/>
        <v>100</v>
      </c>
    </row>
    <row r="58" spans="1:10" ht="24.75" customHeight="1">
      <c r="A58" s="122" t="s">
        <v>208</v>
      </c>
      <c r="B58" s="33" t="s">
        <v>464</v>
      </c>
      <c r="C58" s="8" t="s">
        <v>70</v>
      </c>
      <c r="D58" s="7" t="s">
        <v>531</v>
      </c>
      <c r="E58" s="163" t="s">
        <v>424</v>
      </c>
      <c r="F58" s="35">
        <f>SUM(отчет!C178)</f>
        <v>168</v>
      </c>
      <c r="G58" s="35">
        <f>SUM(F58)</f>
        <v>168</v>
      </c>
      <c r="H58" s="35">
        <f>SUM(отчет!D178)</f>
        <v>168</v>
      </c>
      <c r="I58" s="49">
        <f t="shared" si="0"/>
        <v>100</v>
      </c>
      <c r="J58" s="49">
        <f t="shared" si="1"/>
        <v>100</v>
      </c>
    </row>
    <row r="59" spans="1:10" ht="51.75" customHeight="1">
      <c r="A59" s="122" t="s">
        <v>209</v>
      </c>
      <c r="B59" s="34" t="s">
        <v>652</v>
      </c>
      <c r="C59" s="8" t="s">
        <v>70</v>
      </c>
      <c r="D59" s="7" t="s">
        <v>532</v>
      </c>
      <c r="E59" s="163"/>
      <c r="F59" s="35">
        <f>SUM(F60)</f>
        <v>213</v>
      </c>
      <c r="G59" s="35">
        <f>SUM(G60)</f>
        <v>213</v>
      </c>
      <c r="H59" s="35">
        <f>SUM(H60)</f>
        <v>213</v>
      </c>
      <c r="I59" s="49">
        <f t="shared" si="0"/>
        <v>100</v>
      </c>
      <c r="J59" s="49">
        <f t="shared" si="1"/>
        <v>100</v>
      </c>
    </row>
    <row r="60" spans="1:10" ht="24.75" customHeight="1">
      <c r="A60" s="122" t="s">
        <v>210</v>
      </c>
      <c r="B60" s="33" t="s">
        <v>464</v>
      </c>
      <c r="C60" s="8" t="s">
        <v>70</v>
      </c>
      <c r="D60" s="7" t="s">
        <v>532</v>
      </c>
      <c r="E60" s="163" t="s">
        <v>424</v>
      </c>
      <c r="F60" s="35">
        <f>SUM(отчет!C183)</f>
        <v>213</v>
      </c>
      <c r="G60" s="35">
        <f>SUM(F60)</f>
        <v>213</v>
      </c>
      <c r="H60" s="35">
        <f>SUM(отчет!D183)</f>
        <v>213</v>
      </c>
      <c r="I60" s="49">
        <f t="shared" si="0"/>
        <v>100</v>
      </c>
      <c r="J60" s="49">
        <f t="shared" si="1"/>
        <v>100</v>
      </c>
    </row>
    <row r="61" spans="1:10" ht="97.5" customHeight="1">
      <c r="A61" s="122" t="s">
        <v>211</v>
      </c>
      <c r="B61" s="67" t="s">
        <v>657</v>
      </c>
      <c r="C61" s="8" t="s">
        <v>174</v>
      </c>
      <c r="D61" s="163" t="s">
        <v>546</v>
      </c>
      <c r="E61" s="163"/>
      <c r="F61" s="35">
        <f>F62</f>
        <v>397</v>
      </c>
      <c r="G61" s="35">
        <f>G62</f>
        <v>397</v>
      </c>
      <c r="H61" s="35">
        <f>H62</f>
        <v>397</v>
      </c>
      <c r="I61" s="49">
        <f t="shared" si="0"/>
        <v>100</v>
      </c>
      <c r="J61" s="49">
        <f t="shared" si="1"/>
        <v>100</v>
      </c>
    </row>
    <row r="62" spans="1:10" ht="24.75" customHeight="1">
      <c r="A62" s="122" t="s">
        <v>212</v>
      </c>
      <c r="B62" s="33" t="s">
        <v>464</v>
      </c>
      <c r="C62" s="8" t="s">
        <v>174</v>
      </c>
      <c r="D62" s="163" t="s">
        <v>546</v>
      </c>
      <c r="E62" s="163" t="s">
        <v>424</v>
      </c>
      <c r="F62" s="35">
        <f>SUM(отчет!C190)</f>
        <v>397</v>
      </c>
      <c r="G62" s="35">
        <f>SUM(F62)</f>
        <v>397</v>
      </c>
      <c r="H62" s="35">
        <f>SUM(отчет!D190)</f>
        <v>397</v>
      </c>
      <c r="I62" s="49">
        <f t="shared" si="0"/>
        <v>100</v>
      </c>
      <c r="J62" s="49">
        <f t="shared" si="1"/>
        <v>100</v>
      </c>
    </row>
    <row r="63" spans="1:10" s="84" customFormat="1" ht="67.5" customHeight="1">
      <c r="A63" s="122" t="s">
        <v>213</v>
      </c>
      <c r="B63" s="67" t="s">
        <v>3</v>
      </c>
      <c r="C63" s="8" t="s">
        <v>174</v>
      </c>
      <c r="D63" s="163" t="s">
        <v>533</v>
      </c>
      <c r="E63" s="163"/>
      <c r="F63" s="35">
        <f>F64</f>
        <v>25</v>
      </c>
      <c r="G63" s="35">
        <f>G64</f>
        <v>25</v>
      </c>
      <c r="H63" s="35">
        <f>H64</f>
        <v>25</v>
      </c>
      <c r="I63" s="49">
        <f t="shared" si="0"/>
        <v>100</v>
      </c>
      <c r="J63" s="49">
        <f t="shared" si="1"/>
        <v>100</v>
      </c>
    </row>
    <row r="64" spans="1:10" s="84" customFormat="1" ht="25.5" customHeight="1">
      <c r="A64" s="122" t="s">
        <v>214</v>
      </c>
      <c r="B64" s="33" t="s">
        <v>464</v>
      </c>
      <c r="C64" s="8" t="s">
        <v>174</v>
      </c>
      <c r="D64" s="163" t="s">
        <v>533</v>
      </c>
      <c r="E64" s="163" t="s">
        <v>424</v>
      </c>
      <c r="F64" s="35">
        <f>SUM(отчет!C196)</f>
        <v>25</v>
      </c>
      <c r="G64" s="35">
        <f>SUM(F64)</f>
        <v>25</v>
      </c>
      <c r="H64" s="35">
        <f>SUM(отчет!D196)</f>
        <v>25</v>
      </c>
      <c r="I64" s="49">
        <f t="shared" si="0"/>
        <v>100</v>
      </c>
      <c r="J64" s="49">
        <f t="shared" si="1"/>
        <v>100</v>
      </c>
    </row>
    <row r="65" spans="1:10" s="171" customFormat="1" ht="111" customHeight="1">
      <c r="A65" s="11" t="s">
        <v>215</v>
      </c>
      <c r="B65" s="67" t="s">
        <v>660</v>
      </c>
      <c r="C65" s="165" t="s">
        <v>176</v>
      </c>
      <c r="D65" s="7" t="s">
        <v>534</v>
      </c>
      <c r="E65" s="163"/>
      <c r="F65" s="49">
        <f>SUM(F66)</f>
        <v>606.4</v>
      </c>
      <c r="G65" s="49">
        <f>SUM(G66)</f>
        <v>606.4</v>
      </c>
      <c r="H65" s="49">
        <f>SUM(H66)</f>
        <v>606.4</v>
      </c>
      <c r="I65" s="49">
        <f t="shared" si="0"/>
        <v>100</v>
      </c>
      <c r="J65" s="49">
        <f t="shared" si="1"/>
        <v>100</v>
      </c>
    </row>
    <row r="66" spans="1:10" s="171" customFormat="1" ht="27" customHeight="1">
      <c r="A66" s="11" t="s">
        <v>216</v>
      </c>
      <c r="B66" s="33" t="s">
        <v>464</v>
      </c>
      <c r="C66" s="165" t="s">
        <v>176</v>
      </c>
      <c r="D66" s="7" t="s">
        <v>534</v>
      </c>
      <c r="E66" s="163" t="s">
        <v>424</v>
      </c>
      <c r="F66" s="49">
        <f>SUM(отчет!C202)</f>
        <v>606.4</v>
      </c>
      <c r="G66" s="49">
        <f>SUM(F66)</f>
        <v>606.4</v>
      </c>
      <c r="H66" s="49">
        <f>SUM(отчет!D202)</f>
        <v>606.4</v>
      </c>
      <c r="I66" s="49">
        <f t="shared" si="0"/>
        <v>100</v>
      </c>
      <c r="J66" s="49">
        <f t="shared" si="1"/>
        <v>100</v>
      </c>
    </row>
    <row r="67" spans="1:10" s="84" customFormat="1" ht="27" customHeight="1">
      <c r="A67" s="170" t="s">
        <v>217</v>
      </c>
      <c r="B67" s="67" t="s">
        <v>378</v>
      </c>
      <c r="C67" s="165" t="s">
        <v>363</v>
      </c>
      <c r="D67" s="52" t="s">
        <v>535</v>
      </c>
      <c r="E67" s="52"/>
      <c r="F67" s="49">
        <f>F68</f>
        <v>17811.6</v>
      </c>
      <c r="G67" s="49">
        <f>G68</f>
        <v>17811.6</v>
      </c>
      <c r="H67" s="49">
        <f>H68</f>
        <v>17594.4</v>
      </c>
      <c r="I67" s="49">
        <f t="shared" si="0"/>
        <v>98.7805699656404</v>
      </c>
      <c r="J67" s="49">
        <f t="shared" si="1"/>
        <v>98.7805699656404</v>
      </c>
    </row>
    <row r="68" spans="1:10" s="84" customFormat="1" ht="27" customHeight="1">
      <c r="A68" s="170" t="s">
        <v>218</v>
      </c>
      <c r="B68" s="33" t="s">
        <v>464</v>
      </c>
      <c r="C68" s="165" t="s">
        <v>363</v>
      </c>
      <c r="D68" s="52" t="s">
        <v>535</v>
      </c>
      <c r="E68" s="52" t="s">
        <v>424</v>
      </c>
      <c r="F68" s="49">
        <f>SUM(отчет!C208)</f>
        <v>17811.6</v>
      </c>
      <c r="G68" s="49">
        <f>SUM(F68)</f>
        <v>17811.6</v>
      </c>
      <c r="H68" s="49">
        <f>SUM(отчет!D208)</f>
        <v>17594.4</v>
      </c>
      <c r="I68" s="49">
        <f t="shared" si="0"/>
        <v>98.7805699656404</v>
      </c>
      <c r="J68" s="49">
        <f t="shared" si="1"/>
        <v>98.7805699656404</v>
      </c>
    </row>
    <row r="69" spans="1:10" s="84" customFormat="1" ht="27" customHeight="1">
      <c r="A69" s="170" t="s">
        <v>219</v>
      </c>
      <c r="B69" s="67" t="s">
        <v>667</v>
      </c>
      <c r="C69" s="165" t="s">
        <v>363</v>
      </c>
      <c r="D69" s="52" t="s">
        <v>535</v>
      </c>
      <c r="E69" s="52"/>
      <c r="F69" s="49">
        <f>F70</f>
        <v>5390.4</v>
      </c>
      <c r="G69" s="49">
        <f>G70</f>
        <v>5390.4</v>
      </c>
      <c r="H69" s="49">
        <f>H70</f>
        <v>5390.4</v>
      </c>
      <c r="I69" s="49">
        <f t="shared" si="0"/>
        <v>100</v>
      </c>
      <c r="J69" s="49">
        <f t="shared" si="1"/>
        <v>100</v>
      </c>
    </row>
    <row r="70" spans="1:10" s="84" customFormat="1" ht="27" customHeight="1">
      <c r="A70" s="170" t="s">
        <v>220</v>
      </c>
      <c r="B70" s="33" t="s">
        <v>464</v>
      </c>
      <c r="C70" s="165" t="s">
        <v>363</v>
      </c>
      <c r="D70" s="52" t="s">
        <v>535</v>
      </c>
      <c r="E70" s="52" t="s">
        <v>424</v>
      </c>
      <c r="F70" s="49">
        <f>SUM(отчет!C215)</f>
        <v>5390.4</v>
      </c>
      <c r="G70" s="49">
        <f>SUM(F70)</f>
        <v>5390.4</v>
      </c>
      <c r="H70" s="49">
        <f>SUM(отчет!D215)</f>
        <v>5390.4</v>
      </c>
      <c r="I70" s="49">
        <f t="shared" si="0"/>
        <v>100</v>
      </c>
      <c r="J70" s="49">
        <f t="shared" si="1"/>
        <v>100</v>
      </c>
    </row>
    <row r="71" spans="1:10" s="84" customFormat="1" ht="39" customHeight="1">
      <c r="A71" s="170" t="s">
        <v>221</v>
      </c>
      <c r="B71" s="67" t="s">
        <v>552</v>
      </c>
      <c r="C71" s="165" t="s">
        <v>363</v>
      </c>
      <c r="D71" s="52" t="s">
        <v>536</v>
      </c>
      <c r="E71" s="52"/>
      <c r="F71" s="49">
        <f>F72</f>
        <v>3238</v>
      </c>
      <c r="G71" s="49">
        <f>G72</f>
        <v>3238</v>
      </c>
      <c r="H71" s="49">
        <f>H72</f>
        <v>3237.7</v>
      </c>
      <c r="I71" s="49">
        <f t="shared" si="0"/>
        <v>99.99073502161828</v>
      </c>
      <c r="J71" s="49">
        <f t="shared" si="1"/>
        <v>99.99073502161828</v>
      </c>
    </row>
    <row r="72" spans="1:10" s="84" customFormat="1" ht="27" customHeight="1">
      <c r="A72" s="170" t="s">
        <v>222</v>
      </c>
      <c r="B72" s="33" t="s">
        <v>464</v>
      </c>
      <c r="C72" s="165" t="s">
        <v>363</v>
      </c>
      <c r="D72" s="52" t="s">
        <v>536</v>
      </c>
      <c r="E72" s="52" t="s">
        <v>424</v>
      </c>
      <c r="F72" s="49">
        <f>SUM(отчет!C219)</f>
        <v>3238</v>
      </c>
      <c r="G72" s="49">
        <f>SUM(F72)</f>
        <v>3238</v>
      </c>
      <c r="H72" s="49">
        <f>SUM(отчет!D219)</f>
        <v>3237.7</v>
      </c>
      <c r="I72" s="49">
        <f t="shared" si="0"/>
        <v>99.99073502161828</v>
      </c>
      <c r="J72" s="49">
        <f t="shared" si="1"/>
        <v>99.99073502161828</v>
      </c>
    </row>
    <row r="73" spans="1:10" s="84" customFormat="1" ht="56.25" customHeight="1">
      <c r="A73" s="170" t="s">
        <v>223</v>
      </c>
      <c r="B73" s="67" t="s">
        <v>672</v>
      </c>
      <c r="C73" s="165" t="s">
        <v>363</v>
      </c>
      <c r="D73" s="52" t="s">
        <v>536</v>
      </c>
      <c r="E73" s="52"/>
      <c r="F73" s="49">
        <f>F74</f>
        <v>2437.5</v>
      </c>
      <c r="G73" s="49">
        <f>G74</f>
        <v>2437.5</v>
      </c>
      <c r="H73" s="49">
        <f>H74</f>
        <v>2437.5</v>
      </c>
      <c r="I73" s="49">
        <f t="shared" si="0"/>
        <v>100</v>
      </c>
      <c r="J73" s="49">
        <f t="shared" si="1"/>
        <v>100</v>
      </c>
    </row>
    <row r="74" spans="1:10" s="84" customFormat="1" ht="27" customHeight="1">
      <c r="A74" s="170" t="s">
        <v>224</v>
      </c>
      <c r="B74" s="33" t="s">
        <v>464</v>
      </c>
      <c r="C74" s="165" t="s">
        <v>363</v>
      </c>
      <c r="D74" s="52" t="s">
        <v>536</v>
      </c>
      <c r="E74" s="52" t="s">
        <v>424</v>
      </c>
      <c r="F74" s="49">
        <f>SUM(отчет!C225)</f>
        <v>2437.5</v>
      </c>
      <c r="G74" s="49">
        <f>SUM(F74)</f>
        <v>2437.5</v>
      </c>
      <c r="H74" s="49">
        <f>SUM(отчет!D225)</f>
        <v>2437.5</v>
      </c>
      <c r="I74" s="49">
        <f t="shared" si="0"/>
        <v>100</v>
      </c>
      <c r="J74" s="49">
        <f t="shared" si="1"/>
        <v>100</v>
      </c>
    </row>
    <row r="75" spans="1:10" s="84" customFormat="1" ht="19.5" customHeight="1">
      <c r="A75" s="170" t="s">
        <v>225</v>
      </c>
      <c r="B75" s="67" t="s">
        <v>76</v>
      </c>
      <c r="C75" s="165" t="s">
        <v>363</v>
      </c>
      <c r="D75" s="52" t="s">
        <v>537</v>
      </c>
      <c r="E75" s="52"/>
      <c r="F75" s="49">
        <f>F76+F77</f>
        <v>2592.2</v>
      </c>
      <c r="G75" s="49">
        <f>G76+G77</f>
        <v>2592.2</v>
      </c>
      <c r="H75" s="49">
        <f>H76+H77</f>
        <v>2589.7</v>
      </c>
      <c r="I75" s="49">
        <f t="shared" si="0"/>
        <v>99.90355682431911</v>
      </c>
      <c r="J75" s="49">
        <f t="shared" si="1"/>
        <v>99.90355682431911</v>
      </c>
    </row>
    <row r="76" spans="1:10" s="84" customFormat="1" ht="24.75" customHeight="1">
      <c r="A76" s="170" t="s">
        <v>226</v>
      </c>
      <c r="B76" s="33" t="s">
        <v>464</v>
      </c>
      <c r="C76" s="165" t="s">
        <v>363</v>
      </c>
      <c r="D76" s="52" t="s">
        <v>537</v>
      </c>
      <c r="E76" s="52" t="s">
        <v>424</v>
      </c>
      <c r="F76" s="49">
        <f>SUM(отчет!C231)</f>
        <v>1352.2</v>
      </c>
      <c r="G76" s="49">
        <f>SUM(F76)</f>
        <v>1352.2</v>
      </c>
      <c r="H76" s="49">
        <f>SUM(отчет!D231)</f>
        <v>1350.1</v>
      </c>
      <c r="I76" s="49">
        <f t="shared" si="0"/>
        <v>99.84469752995119</v>
      </c>
      <c r="J76" s="49">
        <f t="shared" si="1"/>
        <v>99.84469752995119</v>
      </c>
    </row>
    <row r="77" spans="1:10" s="84" customFormat="1" ht="24.75" customHeight="1">
      <c r="A77" s="170" t="s">
        <v>226</v>
      </c>
      <c r="B77" s="33" t="s">
        <v>413</v>
      </c>
      <c r="C77" s="165" t="s">
        <v>363</v>
      </c>
      <c r="D77" s="52" t="s">
        <v>537</v>
      </c>
      <c r="E77" s="52" t="s">
        <v>163</v>
      </c>
      <c r="F77" s="49">
        <f>SUM(отчет!C236)</f>
        <v>1240</v>
      </c>
      <c r="G77" s="49">
        <f>SUM(F77)</f>
        <v>1240</v>
      </c>
      <c r="H77" s="49">
        <f>SUM(отчет!D236)</f>
        <v>1239.6</v>
      </c>
      <c r="I77" s="49">
        <f>SUM(H77*100)/F77</f>
        <v>99.96774193548386</v>
      </c>
      <c r="J77" s="49">
        <f>SUM(H77*100)/G77</f>
        <v>99.96774193548386</v>
      </c>
    </row>
    <row r="78" spans="1:10" s="84" customFormat="1" ht="30" customHeight="1">
      <c r="A78" s="170" t="s">
        <v>228</v>
      </c>
      <c r="B78" s="67" t="s">
        <v>677</v>
      </c>
      <c r="C78" s="165" t="s">
        <v>363</v>
      </c>
      <c r="D78" s="52" t="s">
        <v>537</v>
      </c>
      <c r="E78" s="52"/>
      <c r="F78" s="49">
        <f>F79</f>
        <v>1229.4</v>
      </c>
      <c r="G78" s="49">
        <f>G79</f>
        <v>1229.4</v>
      </c>
      <c r="H78" s="49">
        <f>H79</f>
        <v>1229.3</v>
      </c>
      <c r="I78" s="49">
        <f t="shared" si="0"/>
        <v>99.99186595087033</v>
      </c>
      <c r="J78" s="49">
        <f t="shared" si="1"/>
        <v>99.99186595087033</v>
      </c>
    </row>
    <row r="79" spans="1:10" s="84" customFormat="1" ht="24.75" customHeight="1">
      <c r="A79" s="170" t="s">
        <v>227</v>
      </c>
      <c r="B79" s="33" t="s">
        <v>464</v>
      </c>
      <c r="C79" s="165" t="s">
        <v>363</v>
      </c>
      <c r="D79" s="52" t="s">
        <v>537</v>
      </c>
      <c r="E79" s="52" t="s">
        <v>424</v>
      </c>
      <c r="F79" s="49">
        <f>SUM(отчет!C239)</f>
        <v>1229.4</v>
      </c>
      <c r="G79" s="49">
        <f>SUM(F79)</f>
        <v>1229.4</v>
      </c>
      <c r="H79" s="49">
        <f>SUM(отчет!D239)</f>
        <v>1229.3</v>
      </c>
      <c r="I79" s="49">
        <f t="shared" si="0"/>
        <v>99.99186595087033</v>
      </c>
      <c r="J79" s="49">
        <f t="shared" si="1"/>
        <v>99.99186595087033</v>
      </c>
    </row>
    <row r="80" spans="1:10" s="84" customFormat="1" ht="26.25" customHeight="1">
      <c r="A80" s="170" t="s">
        <v>229</v>
      </c>
      <c r="B80" s="67" t="s">
        <v>678</v>
      </c>
      <c r="C80" s="165" t="s">
        <v>363</v>
      </c>
      <c r="D80" s="52" t="s">
        <v>538</v>
      </c>
      <c r="E80" s="52"/>
      <c r="F80" s="49">
        <f>SUM(F81)</f>
        <v>14317.9</v>
      </c>
      <c r="G80" s="49">
        <f>SUM(G81)</f>
        <v>14317.9</v>
      </c>
      <c r="H80" s="49">
        <f>SUM(H81)</f>
        <v>14277.699999999999</v>
      </c>
      <c r="I80" s="49">
        <f t="shared" si="0"/>
        <v>99.719232569022</v>
      </c>
      <c r="J80" s="49">
        <f t="shared" si="1"/>
        <v>99.719232569022</v>
      </c>
    </row>
    <row r="81" spans="1:10" s="84" customFormat="1" ht="27" customHeight="1">
      <c r="A81" s="170" t="s">
        <v>230</v>
      </c>
      <c r="B81" s="33" t="s">
        <v>464</v>
      </c>
      <c r="C81" s="165" t="s">
        <v>363</v>
      </c>
      <c r="D81" s="52" t="s">
        <v>538</v>
      </c>
      <c r="E81" s="52" t="s">
        <v>424</v>
      </c>
      <c r="F81" s="49">
        <f>SUM(отчет!C243)</f>
        <v>14317.9</v>
      </c>
      <c r="G81" s="49">
        <f>SUM(F81)</f>
        <v>14317.9</v>
      </c>
      <c r="H81" s="49">
        <f>SUM(отчет!D243)</f>
        <v>14277.699999999999</v>
      </c>
      <c r="I81" s="49">
        <f t="shared" si="0"/>
        <v>99.719232569022</v>
      </c>
      <c r="J81" s="49">
        <f t="shared" si="1"/>
        <v>99.719232569022</v>
      </c>
    </row>
    <row r="82" spans="1:11" s="84" customFormat="1" ht="96.75" customHeight="1">
      <c r="A82" s="122" t="s">
        <v>231</v>
      </c>
      <c r="B82" s="67" t="s">
        <v>684</v>
      </c>
      <c r="C82" s="8" t="s">
        <v>166</v>
      </c>
      <c r="D82" s="7" t="s">
        <v>539</v>
      </c>
      <c r="E82" s="163"/>
      <c r="F82" s="35">
        <f>F83</f>
        <v>64</v>
      </c>
      <c r="G82" s="35">
        <f>G83</f>
        <v>64</v>
      </c>
      <c r="H82" s="35">
        <f>H83</f>
        <v>63.4</v>
      </c>
      <c r="I82" s="49">
        <f t="shared" si="0"/>
        <v>99.0625</v>
      </c>
      <c r="J82" s="49">
        <f t="shared" si="1"/>
        <v>99.0625</v>
      </c>
      <c r="K82" s="172"/>
    </row>
    <row r="83" spans="1:11" s="84" customFormat="1" ht="25.5" customHeight="1">
      <c r="A83" s="122" t="s">
        <v>232</v>
      </c>
      <c r="B83" s="33" t="s">
        <v>464</v>
      </c>
      <c r="C83" s="8" t="s">
        <v>166</v>
      </c>
      <c r="D83" s="7" t="s">
        <v>539</v>
      </c>
      <c r="E83" s="163" t="s">
        <v>424</v>
      </c>
      <c r="F83" s="35">
        <f>SUM(отчет!C259)</f>
        <v>64</v>
      </c>
      <c r="G83" s="35">
        <f>SUM(F83)</f>
        <v>64</v>
      </c>
      <c r="H83" s="35">
        <f>SUM(отчет!D259)</f>
        <v>63.4</v>
      </c>
      <c r="I83" s="49">
        <f t="shared" si="0"/>
        <v>99.0625</v>
      </c>
      <c r="J83" s="49">
        <f t="shared" si="1"/>
        <v>99.0625</v>
      </c>
      <c r="K83" s="172"/>
    </row>
    <row r="84" spans="1:10" s="84" customFormat="1" ht="40.5" customHeight="1">
      <c r="A84" s="11" t="s">
        <v>233</v>
      </c>
      <c r="B84" s="67" t="s">
        <v>692</v>
      </c>
      <c r="C84" s="8" t="s">
        <v>287</v>
      </c>
      <c r="D84" s="7" t="s">
        <v>542</v>
      </c>
      <c r="E84" s="163"/>
      <c r="F84" s="35">
        <f>F85</f>
        <v>792</v>
      </c>
      <c r="G84" s="35">
        <f>G85</f>
        <v>792</v>
      </c>
      <c r="H84" s="35">
        <f>H85</f>
        <v>792</v>
      </c>
      <c r="I84" s="49">
        <f t="shared" si="0"/>
        <v>100</v>
      </c>
      <c r="J84" s="49">
        <f t="shared" si="1"/>
        <v>100</v>
      </c>
    </row>
    <row r="85" spans="1:10" s="84" customFormat="1" ht="24.75" customHeight="1">
      <c r="A85" s="173" t="s">
        <v>234</v>
      </c>
      <c r="B85" s="33" t="s">
        <v>464</v>
      </c>
      <c r="C85" s="8" t="s">
        <v>287</v>
      </c>
      <c r="D85" s="7" t="s">
        <v>542</v>
      </c>
      <c r="E85" s="163" t="s">
        <v>424</v>
      </c>
      <c r="F85" s="35">
        <f>SUM(отчет!C265)</f>
        <v>792</v>
      </c>
      <c r="G85" s="35">
        <f>SUM(F85)</f>
        <v>792</v>
      </c>
      <c r="H85" s="35">
        <f>SUM(отчет!D265)</f>
        <v>792</v>
      </c>
      <c r="I85" s="49">
        <f aca="true" t="shared" si="2" ref="I85:I101">SUM(H85*100)/F85</f>
        <v>100</v>
      </c>
      <c r="J85" s="49">
        <f aca="true" t="shared" si="3" ref="J85:J101">SUM(H85*100)/G85</f>
        <v>100</v>
      </c>
    </row>
    <row r="86" spans="1:10" s="84" customFormat="1" ht="24.75" customHeight="1">
      <c r="A86" s="11" t="s">
        <v>235</v>
      </c>
      <c r="B86" s="67" t="s">
        <v>553</v>
      </c>
      <c r="C86" s="8" t="s">
        <v>287</v>
      </c>
      <c r="D86" s="7" t="s">
        <v>543</v>
      </c>
      <c r="E86" s="163"/>
      <c r="F86" s="35">
        <f>F87</f>
        <v>1533.3</v>
      </c>
      <c r="G86" s="35">
        <f>G87</f>
        <v>1533.3</v>
      </c>
      <c r="H86" s="35">
        <f>H87</f>
        <v>1423.3</v>
      </c>
      <c r="I86" s="49">
        <f t="shared" si="2"/>
        <v>92.82593099849997</v>
      </c>
      <c r="J86" s="49">
        <f t="shared" si="3"/>
        <v>92.82593099849997</v>
      </c>
    </row>
    <row r="87" spans="1:10" s="84" customFormat="1" ht="24.75" customHeight="1">
      <c r="A87" s="173" t="s">
        <v>236</v>
      </c>
      <c r="B87" s="33" t="s">
        <v>464</v>
      </c>
      <c r="C87" s="8" t="s">
        <v>287</v>
      </c>
      <c r="D87" s="7" t="s">
        <v>543</v>
      </c>
      <c r="E87" s="163" t="s">
        <v>424</v>
      </c>
      <c r="F87" s="35">
        <f>SUM(отчет!C270)</f>
        <v>1533.3</v>
      </c>
      <c r="G87" s="35">
        <f>SUM(F87)</f>
        <v>1533.3</v>
      </c>
      <c r="H87" s="35">
        <f>SUM(отчет!D270)</f>
        <v>1423.3</v>
      </c>
      <c r="I87" s="49">
        <f t="shared" si="2"/>
        <v>92.82593099849997</v>
      </c>
      <c r="J87" s="49">
        <f t="shared" si="3"/>
        <v>92.82593099849997</v>
      </c>
    </row>
    <row r="88" spans="1:10" s="84" customFormat="1" ht="108.75" customHeight="1">
      <c r="A88" s="11" t="s">
        <v>237</v>
      </c>
      <c r="B88" s="209" t="s">
        <v>693</v>
      </c>
      <c r="C88" s="165" t="s">
        <v>182</v>
      </c>
      <c r="D88" s="52" t="s">
        <v>544</v>
      </c>
      <c r="E88" s="162"/>
      <c r="F88" s="49">
        <f>SUM(F89)</f>
        <v>608.6</v>
      </c>
      <c r="G88" s="49">
        <f>SUM(G89)</f>
        <v>608.6</v>
      </c>
      <c r="H88" s="49">
        <f>SUM(H89)</f>
        <v>608.6</v>
      </c>
      <c r="I88" s="49">
        <f t="shared" si="2"/>
        <v>100</v>
      </c>
      <c r="J88" s="49">
        <f t="shared" si="3"/>
        <v>100</v>
      </c>
    </row>
    <row r="89" spans="1:10" s="84" customFormat="1" ht="18" customHeight="1">
      <c r="A89" s="173" t="s">
        <v>238</v>
      </c>
      <c r="B89" s="38" t="s">
        <v>516</v>
      </c>
      <c r="C89" s="165" t="s">
        <v>182</v>
      </c>
      <c r="D89" s="52" t="s">
        <v>544</v>
      </c>
      <c r="E89" s="52" t="s">
        <v>545</v>
      </c>
      <c r="F89" s="49">
        <f>SUM(отчет!C276)</f>
        <v>608.6</v>
      </c>
      <c r="G89" s="49">
        <f>SUM(F89)</f>
        <v>608.6</v>
      </c>
      <c r="H89" s="49">
        <f>SUM(отчет!D276)</f>
        <v>608.6</v>
      </c>
      <c r="I89" s="49">
        <f t="shared" si="2"/>
        <v>100</v>
      </c>
      <c r="J89" s="49">
        <f t="shared" si="3"/>
        <v>100</v>
      </c>
    </row>
    <row r="90" spans="1:10" s="84" customFormat="1" ht="54">
      <c r="A90" s="38" t="s">
        <v>239</v>
      </c>
      <c r="B90" s="67" t="s">
        <v>708</v>
      </c>
      <c r="C90" s="165" t="s">
        <v>283</v>
      </c>
      <c r="D90" s="52" t="s">
        <v>765</v>
      </c>
      <c r="E90" s="52"/>
      <c r="F90" s="49">
        <f>F91+F92</f>
        <v>3210.5</v>
      </c>
      <c r="G90" s="49">
        <f>G91+G92</f>
        <v>3210.5</v>
      </c>
      <c r="H90" s="49">
        <f>H91+H92</f>
        <v>3197</v>
      </c>
      <c r="I90" s="49">
        <f t="shared" si="2"/>
        <v>99.57950475003894</v>
      </c>
      <c r="J90" s="49">
        <f t="shared" si="3"/>
        <v>99.57950475003894</v>
      </c>
    </row>
    <row r="91" spans="1:10" s="84" customFormat="1" ht="27.75" customHeight="1">
      <c r="A91" s="38" t="s">
        <v>240</v>
      </c>
      <c r="B91" s="128" t="s">
        <v>518</v>
      </c>
      <c r="C91" s="165" t="s">
        <v>283</v>
      </c>
      <c r="D91" s="52" t="s">
        <v>765</v>
      </c>
      <c r="E91" s="52" t="s">
        <v>526</v>
      </c>
      <c r="F91" s="49">
        <f>SUM(отчет!C281)</f>
        <v>3006.5</v>
      </c>
      <c r="G91" s="49">
        <f>SUM(F91)</f>
        <v>3006.5</v>
      </c>
      <c r="H91" s="49">
        <f>SUM(отчет!D281)</f>
        <v>2993.3</v>
      </c>
      <c r="I91" s="49">
        <f t="shared" si="2"/>
        <v>99.56095127224347</v>
      </c>
      <c r="J91" s="49">
        <f t="shared" si="3"/>
        <v>99.56095127224347</v>
      </c>
    </row>
    <row r="92" spans="1:10" s="84" customFormat="1" ht="27.75" customHeight="1">
      <c r="A92" s="38" t="s">
        <v>768</v>
      </c>
      <c r="B92" s="33" t="s">
        <v>464</v>
      </c>
      <c r="C92" s="165" t="s">
        <v>283</v>
      </c>
      <c r="D92" s="52" t="s">
        <v>765</v>
      </c>
      <c r="E92" s="52" t="s">
        <v>424</v>
      </c>
      <c r="F92" s="49">
        <f>SUM(отчет!C285)</f>
        <v>204</v>
      </c>
      <c r="G92" s="49">
        <f>SUM(F92)</f>
        <v>204</v>
      </c>
      <c r="H92" s="49">
        <f>SUM(отчет!D285)</f>
        <v>203.7</v>
      </c>
      <c r="I92" s="49">
        <f t="shared" si="2"/>
        <v>99.8529411764706</v>
      </c>
      <c r="J92" s="49">
        <f t="shared" si="3"/>
        <v>99.8529411764706</v>
      </c>
    </row>
    <row r="93" spans="1:10" s="84" customFormat="1" ht="45" customHeight="1">
      <c r="A93" s="11" t="s">
        <v>241</v>
      </c>
      <c r="B93" s="67" t="s">
        <v>515</v>
      </c>
      <c r="C93" s="8" t="s">
        <v>283</v>
      </c>
      <c r="D93" s="7" t="s">
        <v>766</v>
      </c>
      <c r="E93" s="163"/>
      <c r="F93" s="35">
        <f>F94</f>
        <v>6944.8</v>
      </c>
      <c r="G93" s="35">
        <f>G94</f>
        <v>6944.8</v>
      </c>
      <c r="H93" s="35">
        <f>H94</f>
        <v>6052.6</v>
      </c>
      <c r="I93" s="49">
        <f t="shared" si="2"/>
        <v>87.1529777675383</v>
      </c>
      <c r="J93" s="49">
        <f t="shared" si="3"/>
        <v>87.1529777675383</v>
      </c>
    </row>
    <row r="94" spans="1:10" s="171" customFormat="1" ht="21" customHeight="1">
      <c r="A94" s="11" t="s">
        <v>242</v>
      </c>
      <c r="B94" s="38" t="s">
        <v>516</v>
      </c>
      <c r="C94" s="8" t="s">
        <v>283</v>
      </c>
      <c r="D94" s="7" t="s">
        <v>766</v>
      </c>
      <c r="E94" s="163" t="s">
        <v>545</v>
      </c>
      <c r="F94" s="35">
        <f>SUM(отчет!C295)</f>
        <v>6944.8</v>
      </c>
      <c r="G94" s="35">
        <f>SUM(F94)</f>
        <v>6944.8</v>
      </c>
      <c r="H94" s="35">
        <f>SUM(отчет!D295)</f>
        <v>6052.6</v>
      </c>
      <c r="I94" s="49">
        <f t="shared" si="2"/>
        <v>87.1529777675383</v>
      </c>
      <c r="J94" s="49">
        <f t="shared" si="3"/>
        <v>87.1529777675383</v>
      </c>
    </row>
    <row r="95" spans="1:10" s="171" customFormat="1" ht="42.75" customHeight="1">
      <c r="A95" s="11" t="s">
        <v>769</v>
      </c>
      <c r="B95" s="67" t="s">
        <v>517</v>
      </c>
      <c r="C95" s="8" t="s">
        <v>283</v>
      </c>
      <c r="D95" s="7" t="s">
        <v>767</v>
      </c>
      <c r="E95" s="163"/>
      <c r="F95" s="35">
        <f>F96</f>
        <v>2829.3</v>
      </c>
      <c r="G95" s="35">
        <f>G96</f>
        <v>2829.3</v>
      </c>
      <c r="H95" s="35">
        <f>H96</f>
        <v>2479</v>
      </c>
      <c r="I95" s="49">
        <f t="shared" si="2"/>
        <v>87.6188456508677</v>
      </c>
      <c r="J95" s="49">
        <f t="shared" si="3"/>
        <v>87.6188456508677</v>
      </c>
    </row>
    <row r="96" spans="1:10" s="171" customFormat="1" ht="20.25" customHeight="1">
      <c r="A96" s="11" t="s">
        <v>770</v>
      </c>
      <c r="B96" s="38" t="s">
        <v>561</v>
      </c>
      <c r="C96" s="8" t="s">
        <v>283</v>
      </c>
      <c r="D96" s="7" t="s">
        <v>767</v>
      </c>
      <c r="E96" s="163" t="s">
        <v>795</v>
      </c>
      <c r="F96" s="35">
        <f>SUM(отчет!C299)</f>
        <v>2829.3</v>
      </c>
      <c r="G96" s="35">
        <f>SUM(F96)</f>
        <v>2829.3</v>
      </c>
      <c r="H96" s="35">
        <f>SUM(отчет!D299)</f>
        <v>2479</v>
      </c>
      <c r="I96" s="49">
        <f t="shared" si="2"/>
        <v>87.6188456508677</v>
      </c>
      <c r="J96" s="49">
        <f t="shared" si="3"/>
        <v>87.6188456508677</v>
      </c>
    </row>
    <row r="97" spans="1:10" s="171" customFormat="1" ht="82.5" customHeight="1">
      <c r="A97" s="11" t="s">
        <v>771</v>
      </c>
      <c r="B97" s="67" t="s">
        <v>718</v>
      </c>
      <c r="C97" s="8" t="s">
        <v>4</v>
      </c>
      <c r="D97" s="151" t="s">
        <v>425</v>
      </c>
      <c r="E97" s="163"/>
      <c r="F97" s="35">
        <f>F98</f>
        <v>1043</v>
      </c>
      <c r="G97" s="35">
        <f>G98</f>
        <v>1043</v>
      </c>
      <c r="H97" s="35">
        <f>H98</f>
        <v>1043</v>
      </c>
      <c r="I97" s="49">
        <f t="shared" si="2"/>
        <v>100</v>
      </c>
      <c r="J97" s="49">
        <f t="shared" si="3"/>
        <v>100</v>
      </c>
    </row>
    <row r="98" spans="1:10" s="171" customFormat="1" ht="24.75" customHeight="1">
      <c r="A98" s="11" t="s">
        <v>772</v>
      </c>
      <c r="B98" s="33" t="s">
        <v>464</v>
      </c>
      <c r="C98" s="8" t="s">
        <v>4</v>
      </c>
      <c r="D98" s="151" t="s">
        <v>425</v>
      </c>
      <c r="E98" s="163" t="s">
        <v>424</v>
      </c>
      <c r="F98" s="35">
        <f>SUM(отчет!C305)</f>
        <v>1043</v>
      </c>
      <c r="G98" s="35">
        <f>SUM(F98)</f>
        <v>1043</v>
      </c>
      <c r="H98" s="35">
        <f>SUM(отчет!D305)</f>
        <v>1043</v>
      </c>
      <c r="I98" s="49">
        <f t="shared" si="2"/>
        <v>100</v>
      </c>
      <c r="J98" s="49">
        <f t="shared" si="3"/>
        <v>100</v>
      </c>
    </row>
    <row r="99" spans="1:10" s="171" customFormat="1" ht="92.25" customHeight="1">
      <c r="A99" s="38" t="s">
        <v>773</v>
      </c>
      <c r="B99" s="210" t="s">
        <v>722</v>
      </c>
      <c r="C99" s="165" t="s">
        <v>329</v>
      </c>
      <c r="D99" s="151" t="s">
        <v>426</v>
      </c>
      <c r="E99" s="52"/>
      <c r="F99" s="49">
        <f>F100</f>
        <v>1344.5</v>
      </c>
      <c r="G99" s="49">
        <f>G100</f>
        <v>1344.5</v>
      </c>
      <c r="H99" s="49">
        <f>H100</f>
        <v>1344.4</v>
      </c>
      <c r="I99" s="49">
        <f t="shared" si="2"/>
        <v>99.99256229081443</v>
      </c>
      <c r="J99" s="49">
        <f t="shared" si="3"/>
        <v>99.99256229081443</v>
      </c>
    </row>
    <row r="100" spans="1:10" s="171" customFormat="1" ht="25.5" customHeight="1">
      <c r="A100" s="38" t="s">
        <v>774</v>
      </c>
      <c r="B100" s="33" t="s">
        <v>464</v>
      </c>
      <c r="C100" s="165" t="s">
        <v>329</v>
      </c>
      <c r="D100" s="151" t="s">
        <v>426</v>
      </c>
      <c r="E100" s="52" t="s">
        <v>424</v>
      </c>
      <c r="F100" s="49">
        <f>SUM(отчет!C312)</f>
        <v>1344.5</v>
      </c>
      <c r="G100" s="49">
        <f>SUM(F100)</f>
        <v>1344.5</v>
      </c>
      <c r="H100" s="49">
        <f>SUM(отчет!D312)</f>
        <v>1344.4</v>
      </c>
      <c r="I100" s="49">
        <f t="shared" si="2"/>
        <v>99.99256229081443</v>
      </c>
      <c r="J100" s="49">
        <f t="shared" si="3"/>
        <v>99.99256229081443</v>
      </c>
    </row>
    <row r="101" spans="1:11" ht="15.75">
      <c r="A101" s="174"/>
      <c r="B101" s="175" t="s">
        <v>186</v>
      </c>
      <c r="C101" s="176"/>
      <c r="D101" s="177"/>
      <c r="E101" s="178"/>
      <c r="F101" s="43">
        <f>SUM(F18+F28+F32)</f>
        <v>83094.19999999998</v>
      </c>
      <c r="G101" s="43">
        <f>SUM(G18+G28+G32)</f>
        <v>83094.19999999998</v>
      </c>
      <c r="H101" s="43">
        <f>SUM(H18+H28+H32)</f>
        <v>81300.79999999999</v>
      </c>
      <c r="I101" s="161">
        <f t="shared" si="2"/>
        <v>97.84172661870504</v>
      </c>
      <c r="J101" s="161">
        <f t="shared" si="3"/>
        <v>97.84172661870504</v>
      </c>
      <c r="K101" s="102"/>
    </row>
    <row r="102" spans="1:9" ht="19.5" customHeight="1">
      <c r="A102" s="179"/>
      <c r="B102" s="180"/>
      <c r="C102" s="181"/>
      <c r="D102" s="179"/>
      <c r="E102" s="182"/>
      <c r="F102" s="182"/>
      <c r="G102" s="182"/>
      <c r="H102" s="172"/>
      <c r="I102" s="102"/>
    </row>
    <row r="103" spans="1:8" ht="13.5" customHeight="1">
      <c r="A103" s="331"/>
      <c r="B103" s="331"/>
      <c r="C103" s="331"/>
      <c r="D103" s="331"/>
      <c r="E103" s="331"/>
      <c r="F103" s="331"/>
      <c r="G103" s="331"/>
      <c r="H103" s="331"/>
    </row>
    <row r="104" spans="1:3" ht="12" customHeight="1">
      <c r="A104" s="104"/>
      <c r="B104" s="104"/>
      <c r="C104" s="104"/>
    </row>
    <row r="105" spans="1:8" ht="12.75" customHeight="1">
      <c r="A105" s="331"/>
      <c r="B105" s="331"/>
      <c r="C105" s="331"/>
      <c r="D105" s="331"/>
      <c r="E105" s="331"/>
      <c r="F105" s="331"/>
      <c r="G105" s="331"/>
      <c r="H105" s="331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3:H103"/>
    <mergeCell ref="A105:H105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25" t="s">
        <v>356</v>
      </c>
      <c r="B1" s="325"/>
      <c r="C1" s="325"/>
      <c r="D1" s="325"/>
    </row>
    <row r="2" spans="1:4" ht="12.75" hidden="1">
      <c r="A2" s="325" t="s">
        <v>96</v>
      </c>
      <c r="B2" s="325"/>
      <c r="C2" s="325"/>
      <c r="D2" s="325"/>
    </row>
    <row r="3" spans="1:4" ht="12.75" hidden="1">
      <c r="A3" s="325" t="s">
        <v>276</v>
      </c>
      <c r="B3" s="325"/>
      <c r="C3" s="325"/>
      <c r="D3" s="325"/>
    </row>
    <row r="4" spans="1:4" ht="12.75" hidden="1">
      <c r="A4" s="325" t="s">
        <v>188</v>
      </c>
      <c r="B4" s="325"/>
      <c r="C4" s="325"/>
      <c r="D4" s="325"/>
    </row>
    <row r="5" spans="1:4" ht="12.75" hidden="1">
      <c r="A5" s="325" t="s">
        <v>97</v>
      </c>
      <c r="B5" s="325"/>
      <c r="C5" s="325"/>
      <c r="D5" s="325"/>
    </row>
    <row r="6" spans="1:4" ht="12.75" hidden="1">
      <c r="A6" s="325" t="s">
        <v>98</v>
      </c>
      <c r="B6" s="325"/>
      <c r="C6" s="325"/>
      <c r="D6" s="325"/>
    </row>
    <row r="7" spans="1:4" ht="20.25" customHeight="1">
      <c r="A7" s="282" t="s">
        <v>187</v>
      </c>
      <c r="B7" s="297"/>
      <c r="C7" s="297"/>
      <c r="D7" s="297"/>
    </row>
    <row r="8" spans="1:4" ht="15" customHeight="1">
      <c r="A8" s="282" t="s">
        <v>270</v>
      </c>
      <c r="B8" s="297"/>
      <c r="C8" s="297"/>
      <c r="D8" s="297"/>
    </row>
    <row r="9" spans="1:4" ht="14.25" customHeight="1">
      <c r="A9" s="282" t="s">
        <v>818</v>
      </c>
      <c r="B9" s="297"/>
      <c r="C9" s="297"/>
      <c r="D9" s="297"/>
    </row>
    <row r="10" spans="1:4" ht="14.25" customHeight="1">
      <c r="A10" s="282" t="s">
        <v>246</v>
      </c>
      <c r="B10" s="297"/>
      <c r="C10" s="297"/>
      <c r="D10" s="297"/>
    </row>
    <row r="11" spans="1:4" ht="20.25" customHeight="1">
      <c r="A11" s="283" t="s">
        <v>333</v>
      </c>
      <c r="B11" s="337"/>
      <c r="C11" s="337"/>
      <c r="D11" s="337"/>
    </row>
    <row r="12" spans="1:4" ht="68.25" customHeight="1">
      <c r="A12" s="183"/>
      <c r="B12" s="1" t="s">
        <v>5</v>
      </c>
      <c r="C12" s="1" t="s">
        <v>247</v>
      </c>
      <c r="D12" s="2" t="s">
        <v>194</v>
      </c>
    </row>
    <row r="13" spans="1:4" ht="18" customHeight="1">
      <c r="A13" s="183" t="s">
        <v>100</v>
      </c>
      <c r="B13" s="42" t="s">
        <v>48</v>
      </c>
      <c r="C13" s="116" t="s">
        <v>159</v>
      </c>
      <c r="D13" s="188">
        <f>SUM(D14+D15+D16+D17+D18)</f>
        <v>16512.4</v>
      </c>
    </row>
    <row r="14" spans="1:4" s="150" customFormat="1" ht="29.25" customHeight="1">
      <c r="A14" s="185" t="s">
        <v>160</v>
      </c>
      <c r="B14" s="6" t="s">
        <v>272</v>
      </c>
      <c r="C14" s="190" t="s">
        <v>273</v>
      </c>
      <c r="D14" s="191">
        <f>SUM(отчет!D63)</f>
        <v>1158.8</v>
      </c>
    </row>
    <row r="15" spans="1:4" s="150" customFormat="1" ht="41.25" customHeight="1">
      <c r="A15" s="192" t="s">
        <v>168</v>
      </c>
      <c r="B15" s="6" t="s">
        <v>775</v>
      </c>
      <c r="C15" s="190" t="s">
        <v>360</v>
      </c>
      <c r="D15" s="191">
        <f>SUM(отчет!D74)</f>
        <v>1919.4</v>
      </c>
    </row>
    <row r="16" spans="1:4" s="150" customFormat="1" ht="43.5" customHeight="1">
      <c r="A16" s="192" t="s">
        <v>169</v>
      </c>
      <c r="B16" s="6" t="s">
        <v>29</v>
      </c>
      <c r="C16" s="190" t="s">
        <v>93</v>
      </c>
      <c r="D16" s="193">
        <f>SUM(отчет!D108)</f>
        <v>10922.000000000002</v>
      </c>
    </row>
    <row r="17" spans="1:4" s="150" customFormat="1" ht="18" customHeight="1">
      <c r="A17" s="206" t="s">
        <v>243</v>
      </c>
      <c r="B17" s="194" t="s">
        <v>473</v>
      </c>
      <c r="C17" s="190" t="s">
        <v>549</v>
      </c>
      <c r="D17" s="193">
        <f>SUM(отчет!D141)</f>
        <v>0</v>
      </c>
    </row>
    <row r="18" spans="1:4" s="150" customFormat="1" ht="19.5" customHeight="1">
      <c r="A18" s="206" t="s">
        <v>554</v>
      </c>
      <c r="B18" s="194" t="s">
        <v>40</v>
      </c>
      <c r="C18" s="190" t="s">
        <v>70</v>
      </c>
      <c r="D18" s="191">
        <f>SUM(отчет!D145)</f>
        <v>2512.2</v>
      </c>
    </row>
    <row r="19" spans="1:4" ht="32.25" customHeight="1">
      <c r="A19" s="183" t="s">
        <v>102</v>
      </c>
      <c r="B19" s="126" t="s">
        <v>41</v>
      </c>
      <c r="C19" s="116" t="s">
        <v>173</v>
      </c>
      <c r="D19" s="189">
        <f>SUM(D20)</f>
        <v>422</v>
      </c>
    </row>
    <row r="20" spans="1:4" s="150" customFormat="1" ht="33" customHeight="1">
      <c r="A20" s="185" t="s">
        <v>161</v>
      </c>
      <c r="B20" s="33" t="s">
        <v>2</v>
      </c>
      <c r="C20" s="190" t="s">
        <v>174</v>
      </c>
      <c r="D20" s="191">
        <f>SUM(отчет!D188)</f>
        <v>422</v>
      </c>
    </row>
    <row r="21" spans="1:4" ht="18" customHeight="1">
      <c r="A21" s="183" t="s">
        <v>104</v>
      </c>
      <c r="B21" s="32" t="s">
        <v>122</v>
      </c>
      <c r="C21" s="116" t="s">
        <v>175</v>
      </c>
      <c r="D21" s="189">
        <f>SUM(D22)</f>
        <v>606.4</v>
      </c>
    </row>
    <row r="22" spans="1:4" s="150" customFormat="1" ht="15.75" customHeight="1">
      <c r="A22" s="185" t="s">
        <v>244</v>
      </c>
      <c r="B22" s="38" t="s">
        <v>331</v>
      </c>
      <c r="C22" s="190" t="s">
        <v>176</v>
      </c>
      <c r="D22" s="191">
        <f>SUM(отчет!D200)</f>
        <v>606.4</v>
      </c>
    </row>
    <row r="23" spans="1:4" ht="19.5" customHeight="1">
      <c r="A23" s="183" t="s">
        <v>106</v>
      </c>
      <c r="B23" s="32" t="s">
        <v>42</v>
      </c>
      <c r="C23" s="116" t="s">
        <v>177</v>
      </c>
      <c r="D23" s="189">
        <f>SUM(D24)</f>
        <v>46756.700000000004</v>
      </c>
    </row>
    <row r="24" spans="1:4" s="150" customFormat="1" ht="17.25" customHeight="1">
      <c r="A24" s="185" t="s">
        <v>179</v>
      </c>
      <c r="B24" s="38" t="s">
        <v>75</v>
      </c>
      <c r="C24" s="190" t="s">
        <v>363</v>
      </c>
      <c r="D24" s="191">
        <f>SUM(отчет!D206)</f>
        <v>46756.700000000004</v>
      </c>
    </row>
    <row r="25" spans="1:4" ht="15.75" customHeight="1">
      <c r="A25" s="183" t="s">
        <v>108</v>
      </c>
      <c r="B25" s="32" t="s">
        <v>43</v>
      </c>
      <c r="C25" s="116" t="s">
        <v>165</v>
      </c>
      <c r="D25" s="189">
        <f>SUM(D26)</f>
        <v>63.4</v>
      </c>
    </row>
    <row r="26" spans="1:4" s="150" customFormat="1" ht="30" customHeight="1">
      <c r="A26" s="185" t="s">
        <v>198</v>
      </c>
      <c r="B26" s="38" t="s">
        <v>415</v>
      </c>
      <c r="C26" s="190" t="s">
        <v>166</v>
      </c>
      <c r="D26" s="191">
        <f>SUM(отчет!D257)</f>
        <v>63.4</v>
      </c>
    </row>
    <row r="27" spans="1:4" ht="19.5" customHeight="1">
      <c r="A27" s="183" t="s">
        <v>111</v>
      </c>
      <c r="B27" s="32" t="s">
        <v>391</v>
      </c>
      <c r="C27" s="81" t="s">
        <v>180</v>
      </c>
      <c r="D27" s="189">
        <f>SUM(D28)</f>
        <v>2215.3</v>
      </c>
    </row>
    <row r="28" spans="1:4" s="150" customFormat="1" ht="17.25" customHeight="1">
      <c r="A28" s="185" t="s">
        <v>199</v>
      </c>
      <c r="B28" s="38" t="s">
        <v>14</v>
      </c>
      <c r="C28" s="82" t="s">
        <v>287</v>
      </c>
      <c r="D28" s="191">
        <f>SUM(отчет!D263)</f>
        <v>2215.3</v>
      </c>
    </row>
    <row r="29" spans="1:4" ht="16.5" customHeight="1">
      <c r="A29" s="183" t="s">
        <v>114</v>
      </c>
      <c r="B29" s="32" t="s">
        <v>46</v>
      </c>
      <c r="C29" s="81" t="s">
        <v>181</v>
      </c>
      <c r="D29" s="189">
        <f>SUM(D30+D31)</f>
        <v>12337.2</v>
      </c>
    </row>
    <row r="30" spans="1:4" s="150" customFormat="1" ht="15.75" customHeight="1">
      <c r="A30" s="185" t="s">
        <v>200</v>
      </c>
      <c r="B30" s="38" t="s">
        <v>397</v>
      </c>
      <c r="C30" s="82" t="s">
        <v>182</v>
      </c>
      <c r="D30" s="191">
        <f>SUM(отчет!D274)</f>
        <v>608.6</v>
      </c>
    </row>
    <row r="31" spans="1:4" s="150" customFormat="1" ht="16.5" customHeight="1">
      <c r="A31" s="192" t="s">
        <v>245</v>
      </c>
      <c r="B31" s="38" t="s">
        <v>78</v>
      </c>
      <c r="C31" s="82" t="s">
        <v>283</v>
      </c>
      <c r="D31" s="191">
        <f>SUM(отчет!D279)</f>
        <v>11728.6</v>
      </c>
    </row>
    <row r="32" spans="1:4" ht="19.5" customHeight="1">
      <c r="A32" s="183" t="s">
        <v>201</v>
      </c>
      <c r="B32" s="32" t="s">
        <v>401</v>
      </c>
      <c r="C32" s="81" t="s">
        <v>183</v>
      </c>
      <c r="D32" s="189">
        <f>SUM(D33)</f>
        <v>1043</v>
      </c>
    </row>
    <row r="33" spans="1:4" s="150" customFormat="1" ht="18" customHeight="1">
      <c r="A33" s="185" t="s">
        <v>202</v>
      </c>
      <c r="B33" s="38" t="s">
        <v>326</v>
      </c>
      <c r="C33" s="82" t="s">
        <v>4</v>
      </c>
      <c r="D33" s="191">
        <f>SUM(отчет!D303)</f>
        <v>1043</v>
      </c>
    </row>
    <row r="34" spans="1:4" ht="18" customHeight="1">
      <c r="A34" s="183" t="s">
        <v>203</v>
      </c>
      <c r="B34" s="32" t="s">
        <v>184</v>
      </c>
      <c r="C34" s="81" t="s">
        <v>185</v>
      </c>
      <c r="D34" s="189">
        <f>SUM(D35)</f>
        <v>1344.4</v>
      </c>
    </row>
    <row r="35" spans="1:4" s="150" customFormat="1" ht="17.25" customHeight="1">
      <c r="A35" s="185" t="s">
        <v>204</v>
      </c>
      <c r="B35" s="38" t="s">
        <v>77</v>
      </c>
      <c r="C35" s="82" t="s">
        <v>329</v>
      </c>
      <c r="D35" s="191">
        <f>SUM(отчет!D310)</f>
        <v>1344.4</v>
      </c>
    </row>
    <row r="36" spans="1:4" s="84" customFormat="1" ht="21.75" customHeight="1">
      <c r="A36" s="184"/>
      <c r="B36" s="184" t="s">
        <v>248</v>
      </c>
      <c r="C36" s="81"/>
      <c r="D36" s="188">
        <f>SUM(D13+D19+D21+D23+D25+D27+D29+D32+D34)</f>
        <v>81300.8</v>
      </c>
    </row>
    <row r="39" spans="3:4" ht="12.75">
      <c r="C39" s="148"/>
      <c r="D39" s="10"/>
    </row>
    <row r="40" spans="3:4" ht="12.75">
      <c r="C40" s="9"/>
      <c r="D40" s="9"/>
    </row>
    <row r="41" spans="3:4" ht="12.75">
      <c r="C41" s="148"/>
      <c r="D41" s="10"/>
    </row>
  </sheetData>
  <sheetProtection/>
  <mergeCells count="11">
    <mergeCell ref="A11:D11"/>
    <mergeCell ref="A9:D9"/>
    <mergeCell ref="A10:D10"/>
    <mergeCell ref="A2:D2"/>
    <mergeCell ref="A3:D3"/>
    <mergeCell ref="A4:D4"/>
    <mergeCell ref="A5:D5"/>
    <mergeCell ref="A6:D6"/>
    <mergeCell ref="A7:D7"/>
    <mergeCell ref="A8:D8"/>
    <mergeCell ref="A1:D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2016-03-21T12:29:35Z</cp:lastPrinted>
  <dcterms:created xsi:type="dcterms:W3CDTF">1996-10-08T23:32:33Z</dcterms:created>
  <dcterms:modified xsi:type="dcterms:W3CDTF">2016-05-11T12:19:43Z</dcterms:modified>
  <cp:category/>
  <cp:version/>
  <cp:contentType/>
  <cp:contentStatus/>
</cp:coreProperties>
</file>