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  <sheet name="справка о численности" sheetId="3" r:id="rId3"/>
    <sheet name="кд" sheetId="4" r:id="rId4"/>
    <sheet name="справка" sheetId="5" r:id="rId5"/>
    <sheet name="прил 1" sheetId="6" r:id="rId6"/>
    <sheet name="прил 2" sheetId="7" r:id="rId7"/>
    <sheet name="прил 3" sheetId="8" r:id="rId8"/>
    <sheet name="прил 4" sheetId="9" r:id="rId9"/>
    <sheet name="прил 5" sheetId="10" r:id="rId10"/>
    <sheet name="прил 6" sheetId="11" r:id="rId11"/>
  </sheets>
  <definedNames/>
  <calcPr fullCalcOnLoad="1" refMode="R1C1"/>
</workbook>
</file>

<file path=xl/sharedStrings.xml><?xml version="1.0" encoding="utf-8"?>
<sst xmlns="http://schemas.openxmlformats.org/spreadsheetml/2006/main" count="1903" uniqueCount="943">
  <si>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</si>
  <si>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</si>
  <si>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</si>
  <si>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</si>
  <si>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1102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</si>
  <si>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</si>
  <si>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</si>
  <si>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</si>
  <si>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</si>
  <si>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</si>
  <si>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</si>
  <si>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</si>
  <si>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</si>
  <si>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</si>
  <si>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</si>
  <si>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</si>
  <si>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182  1 06 01010 03 0000 110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</si>
  <si>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</si>
  <si>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</si>
  <si>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</si>
  <si>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Налог на имущество физических лиц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</si>
  <si>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</si>
  <si>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</si>
  <si>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Дотации от бюджетов бюджетной системы Российской Федерации</t>
  </si>
  <si>
    <t>Дотации на выравнивание уровня бюджетной обеспеченности</t>
  </si>
  <si>
    <t>Оплата труда и начисления на оплату труда</t>
  </si>
  <si>
    <t xml:space="preserve">Оплата труда </t>
  </si>
  <si>
    <t xml:space="preserve">Начисления на оплату  труда </t>
  </si>
  <si>
    <t>Прочие выплаты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</si>
  <si>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</si>
  <si>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Приобретение услуг</t>
  </si>
  <si>
    <t>Оплата услуг связи</t>
  </si>
  <si>
    <t>Командировки и служебные разъезды</t>
  </si>
  <si>
    <t>Оплата коммунальных услуг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</si>
  <si>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</si>
  <si>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</si>
  <si>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</si>
  <si>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</si>
  <si>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</si>
  <si>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</si>
  <si>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</si>
  <si>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</si>
  <si>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</si>
  <si>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</si>
  <si>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Социальное обеспечение</t>
  </si>
  <si>
    <t>Пособия по социальной помощи населению</t>
  </si>
  <si>
    <t>СОЦИАЛЬНАЯ ПОЛИТИКА</t>
  </si>
  <si>
    <t>000  1 16 90000 00 0000 140</t>
  </si>
  <si>
    <t>ОБЩЕГОСУДАРСТВЕННЫЕ ВОПРОСЫ</t>
  </si>
  <si>
    <t>СПРАВКА</t>
  </si>
  <si>
    <t>Должность по штатному расписанию</t>
  </si>
  <si>
    <t>План</t>
  </si>
  <si>
    <t>Факт</t>
  </si>
  <si>
    <t>Муниципальный Совет муниципального образования СОСНОВАЯ ПОЛЯНА</t>
  </si>
  <si>
    <t>высшие</t>
  </si>
  <si>
    <t>главные</t>
  </si>
  <si>
    <t>ведущие</t>
  </si>
  <si>
    <t>старшие</t>
  </si>
  <si>
    <t>младшие</t>
  </si>
  <si>
    <t>Специалист 1 категории</t>
  </si>
  <si>
    <t>Местная Администрация муниципального образования СОСНОВАЯ ПОЛЯНА</t>
  </si>
  <si>
    <t>Глава МА</t>
  </si>
  <si>
    <t>Главный специалист</t>
  </si>
  <si>
    <t>Ведущий специалист</t>
  </si>
  <si>
    <t>182  1 16 06000 01 0000 140</t>
  </si>
  <si>
    <t>ДОХОДЫ ОТ ОКАЗАНИЯ ПЛАТНЫХ УСЛУГ И КОМПЕНСАЦИИ ЗАТРАТ ГОСУДАРСТВА</t>
  </si>
  <si>
    <t>Муниципальные должности, в т.ч.</t>
  </si>
  <si>
    <t>И т о г о  :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</si>
  <si>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</si>
  <si>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</si>
  <si>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0113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</si>
  <si>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</si>
  <si>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</si>
  <si>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</si>
  <si>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</si>
  <si>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</si>
  <si>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</si>
  <si>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Организация и проведение досуговых мероприятий для детей и подростков, проживающих на территории МО</t>
  </si>
  <si>
    <t>Организация местных и участие в организации и проведении городских праздничных и иных зрелищных мероприятий</t>
  </si>
  <si>
    <t>Периодическая печать и издательства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</si>
  <si>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</si>
  <si>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</si>
  <si>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И т о г о    р а с х о д о в:</t>
  </si>
  <si>
    <t xml:space="preserve">старшие </t>
  </si>
  <si>
    <t>Наименование</t>
  </si>
  <si>
    <t>Код раздела</t>
  </si>
  <si>
    <t>Код целевой статьи</t>
  </si>
  <si>
    <t>Код вида расхо-дов</t>
  </si>
  <si>
    <t>Код ОСГУ</t>
  </si>
  <si>
    <t>Бюджет Санкт-Петербурга</t>
  </si>
  <si>
    <t>Кредиторская задолженность</t>
  </si>
  <si>
    <t>Дебиторская задолженность</t>
  </si>
  <si>
    <t>Всего</t>
  </si>
  <si>
    <t>в том числе</t>
  </si>
  <si>
    <t>возникшая в текущем году</t>
  </si>
  <si>
    <t>прошлых лет</t>
  </si>
  <si>
    <t>Документы</t>
  </si>
  <si>
    <t>0104</t>
  </si>
  <si>
    <t>500</t>
  </si>
  <si>
    <t>221</t>
  </si>
  <si>
    <t xml:space="preserve">    в том числе :</t>
  </si>
  <si>
    <t>226</t>
  </si>
  <si>
    <t>В с е г о :</t>
  </si>
  <si>
    <t>1)    Эксплуатационные услуги за 2 квартал 2013г.(позднее выставление счета)</t>
  </si>
  <si>
    <t>к Решению Муниципального Совета</t>
  </si>
  <si>
    <t>"Об исполнении бюджета внутригородского муниципального образования Санкт-Петербуга</t>
  </si>
  <si>
    <t>муниципального округа СОСНОВАЯ ПОЛЯНА за 2013 год"</t>
  </si>
  <si>
    <t xml:space="preserve">ДЗ б/л за счет средств ФСС </t>
  </si>
  <si>
    <t>Договор на обслуживание №  дог.1304016 от 02.04.13г.</t>
  </si>
  <si>
    <t>431 01 01</t>
  </si>
  <si>
    <t>Опубликование муниципальных правовых актов, иной информации в средствах массовой информации</t>
  </si>
  <si>
    <t>№ п/п</t>
  </si>
  <si>
    <t>1.</t>
  </si>
  <si>
    <t>Не производилось</t>
  </si>
  <si>
    <t>2.</t>
  </si>
  <si>
    <t>Предоставление и погашение бюджетных кредитов</t>
  </si>
  <si>
    <t>3.</t>
  </si>
  <si>
    <t>Предоставление муниципальных гарантий</t>
  </si>
  <si>
    <t>4.</t>
  </si>
  <si>
    <t>Предоставление муниципальных заимствований по видам заимствований</t>
  </si>
  <si>
    <t>5.</t>
  </si>
  <si>
    <t>Муниципальный долг</t>
  </si>
  <si>
    <t>Отсутствует</t>
  </si>
  <si>
    <t>6.</t>
  </si>
  <si>
    <t>Доходы, полученные от использования муниципального имущества</t>
  </si>
  <si>
    <t>Отсутствуют</t>
  </si>
  <si>
    <t>7.</t>
  </si>
  <si>
    <t>Выполнение плановых заданий по предоставлению муниципальных услуг</t>
  </si>
  <si>
    <t>Сведения</t>
  </si>
  <si>
    <t xml:space="preserve">       в том числе:</t>
  </si>
  <si>
    <t>Комментарий</t>
  </si>
  <si>
    <t>Сведения о кредиторской и дебиторской задолженности</t>
  </si>
  <si>
    <t>Исполнено    (тыс.руб.)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</si>
  <si>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</si>
  <si>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</si>
  <si>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</si>
  <si>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222</t>
  </si>
  <si>
    <t>Заместитель Главы МА</t>
  </si>
  <si>
    <t>Специалист 2 категории</t>
  </si>
  <si>
    <t>002 06 01</t>
  </si>
  <si>
    <t>Транспортные услуги</t>
  </si>
  <si>
    <t>002 06 02</t>
  </si>
  <si>
    <t>000  1 13 02993 03 0100 130</t>
  </si>
  <si>
    <t>000 1 14 02033 03 0000 410</t>
  </si>
  <si>
    <t>000 1 16 90030 03 0100 140</t>
  </si>
  <si>
    <t>000  2 02 01001 03 0000 151</t>
  </si>
  <si>
    <t>000 2 02 03024 03 0100 151</t>
  </si>
  <si>
    <t>000 2 02 03024 03 0200 151</t>
  </si>
  <si>
    <t>000 2 02 03027 03 0100 151</t>
  </si>
  <si>
    <t>000 2 02 03027 03 0200 151</t>
  </si>
  <si>
    <t xml:space="preserve">000  1 05 01011 01 1000 110 </t>
  </si>
  <si>
    <t>000 1 05 01011 01 3000 110</t>
  </si>
  <si>
    <t xml:space="preserve">000  1 05 01012 01 1000 110 </t>
  </si>
  <si>
    <t xml:space="preserve">000  1 05 01012 01 3000 110 </t>
  </si>
  <si>
    <t>000  1 05 01021 01 1000 110</t>
  </si>
  <si>
    <t>000  1 05 01021 01 3000 110</t>
  </si>
  <si>
    <t>000  1 05 01022 01 1000 110</t>
  </si>
  <si>
    <t>000  1 05 01022 01 3000 110</t>
  </si>
  <si>
    <t>000 1 05 01050 01 1000 110</t>
  </si>
  <si>
    <t>000 1 05 02010 02 1000 110</t>
  </si>
  <si>
    <t>000 1 05 02010 02 3000 110</t>
  </si>
  <si>
    <t>000 1 05 02010 02 4000 110</t>
  </si>
  <si>
    <t>000 1 05 02020 02 1000 110</t>
  </si>
  <si>
    <t>000 1 05 02020 02 3000 110</t>
  </si>
  <si>
    <t>000  1 06 01010 03 1000 110</t>
  </si>
  <si>
    <t>000  1 09 04040 01 2000 110</t>
  </si>
  <si>
    <t>000  1 16 06000 01 6000 140</t>
  </si>
  <si>
    <t xml:space="preserve">Показатели доходов бюджета </t>
  </si>
  <si>
    <t>по кодам видов доходов, подвидов доходов, классификации операций сектора</t>
  </si>
  <si>
    <t>государственного управления, относящихся к доходам бюджета</t>
  </si>
  <si>
    <t>по ведомственной структуре расходов бюджета</t>
  </si>
  <si>
    <t xml:space="preserve">                                                                                                                           (тыс.руб.)</t>
  </si>
  <si>
    <t>Номер</t>
  </si>
  <si>
    <t>I.</t>
  </si>
  <si>
    <t xml:space="preserve">МУНИЦИПАЛЬНЫЙ СОВЕТ МО </t>
  </si>
  <si>
    <t>0100</t>
  </si>
  <si>
    <t>1.1.</t>
  </si>
  <si>
    <t>2.1.</t>
  </si>
  <si>
    <t>2.2.</t>
  </si>
  <si>
    <t>850</t>
  </si>
  <si>
    <t>II.</t>
  </si>
  <si>
    <t>0700</t>
  </si>
  <si>
    <t>0705</t>
  </si>
  <si>
    <t xml:space="preserve">МЕСТНАЯ АДМИНИСТРАЦИЯ МО </t>
  </si>
  <si>
    <t>1.2.</t>
  </si>
  <si>
    <t>1.3.</t>
  </si>
  <si>
    <t>3.1.</t>
  </si>
  <si>
    <t>3.2.</t>
  </si>
  <si>
    <t>3.3.</t>
  </si>
  <si>
    <t>0300</t>
  </si>
  <si>
    <t>0309</t>
  </si>
  <si>
    <t>0400</t>
  </si>
  <si>
    <t>0401</t>
  </si>
  <si>
    <t>0500</t>
  </si>
  <si>
    <t>2.3.</t>
  </si>
  <si>
    <t>4.1.</t>
  </si>
  <si>
    <t>0800</t>
  </si>
  <si>
    <t>1000</t>
  </si>
  <si>
    <t>1003</t>
  </si>
  <si>
    <t>1100</t>
  </si>
  <si>
    <t>СРЕДСТВА МАССОВОЙ ИНФОРМАЦИИ</t>
  </si>
  <si>
    <t>1200</t>
  </si>
  <si>
    <t>ИТОГО РАСХОДОВ:</t>
  </si>
  <si>
    <t>Показатели расходов бюджета</t>
  </si>
  <si>
    <t>муниципального округа СОСНОВАЯ ПОЛЯНА</t>
  </si>
  <si>
    <t xml:space="preserve">Код раздела и подраздела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</si>
  <si>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</si>
  <si>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вида расходов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</si>
  <si>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Утверждено по бюджету</t>
  </si>
  <si>
    <t>План с учетом изменений на отчетный период</t>
  </si>
  <si>
    <t>Исполнено с начала года</t>
  </si>
  <si>
    <t>% исполненя</t>
  </si>
  <si>
    <t>по утвержденному бюджету</t>
  </si>
  <si>
    <t>к плану с учетом изменений на отчетный период</t>
  </si>
  <si>
    <t>5.1.</t>
  </si>
  <si>
    <t>6.1.</t>
  </si>
  <si>
    <t>7.1.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</si>
  <si>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</si>
  <si>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</si>
  <si>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</si>
  <si>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</si>
  <si>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</si>
  <si>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</si>
  <si>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</si>
  <si>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</si>
  <si>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</si>
  <si>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</si>
  <si>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</si>
  <si>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</si>
  <si>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</si>
  <si>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</si>
  <si>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</si>
  <si>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15.1.</t>
  </si>
  <si>
    <t>16.</t>
  </si>
  <si>
    <t>16.1.</t>
  </si>
  <si>
    <t>17.</t>
  </si>
  <si>
    <t>17.1.</t>
  </si>
  <si>
    <t>18.</t>
  </si>
  <si>
    <t>18.1.</t>
  </si>
  <si>
    <t>19.</t>
  </si>
  <si>
    <t>19.1.</t>
  </si>
  <si>
    <t>20.</t>
  </si>
  <si>
    <t>20.1.</t>
  </si>
  <si>
    <t>21.1.</t>
  </si>
  <si>
    <t>21.</t>
  </si>
  <si>
    <t>22.</t>
  </si>
  <si>
    <t>22.1.</t>
  </si>
  <si>
    <t>23.</t>
  </si>
  <si>
    <t>23.1.</t>
  </si>
  <si>
    <t>24.</t>
  </si>
  <si>
    <t>24.1.</t>
  </si>
  <si>
    <t>25.</t>
  </si>
  <si>
    <t>25.1.</t>
  </si>
  <si>
    <t>26.</t>
  </si>
  <si>
    <t>26.1.</t>
  </si>
  <si>
    <t>27.</t>
  </si>
  <si>
    <t>27.1.</t>
  </si>
  <si>
    <t>28.</t>
  </si>
  <si>
    <t>28.1.</t>
  </si>
  <si>
    <t>1.4.</t>
  </si>
  <si>
    <t>3..1.</t>
  </si>
  <si>
    <t>7.2.</t>
  </si>
  <si>
    <t>по разделам и подразделам классификации расходов бюджета</t>
  </si>
  <si>
    <t>Код раздела подраздела</t>
  </si>
  <si>
    <t>ИТОГО</t>
  </si>
  <si>
    <t>Приложение 5</t>
  </si>
  <si>
    <t>01 00 00 00 00 0000 000</t>
  </si>
  <si>
    <t>01 05 00 00 00 0000 000</t>
  </si>
  <si>
    <t>Показатели источников финансирования дефицита бюджета</t>
  </si>
  <si>
    <t>по кодам классификации источников финансирования</t>
  </si>
  <si>
    <t>дефицитов бюджетов</t>
  </si>
  <si>
    <t>Показатели источников финансирования дефицита бюджетов</t>
  </si>
  <si>
    <t>Приложение 6</t>
  </si>
  <si>
    <t>по кодам групп, подгрупп, статей, видов источников финансирования</t>
  </si>
  <si>
    <t xml:space="preserve">дефицитов бюджетов классификации операций сектора </t>
  </si>
  <si>
    <t>государственного управления, относящихся к источникам</t>
  </si>
  <si>
    <t>финансирования дефицитов бюджетов</t>
  </si>
  <si>
    <t xml:space="preserve">Исполнено  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</si>
  <si>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</si>
  <si>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Изменение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</si>
  <si>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01 05 02 01 03 0000 000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</si>
  <si>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</si>
  <si>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000 01 05 02 01 03 0000 510</t>
  </si>
  <si>
    <t>000 01 05 02 01 03 0000 610</t>
  </si>
  <si>
    <t xml:space="preserve">Исполнено </t>
  </si>
  <si>
    <t>Исполнено                    с начала года                (руб.)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</si>
  <si>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</si>
  <si>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</si>
  <si>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</si>
  <si>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</si>
  <si>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002 05 01</t>
  </si>
  <si>
    <t xml:space="preserve">Справка                                                                                                                                                                      </t>
  </si>
  <si>
    <t>к отчету об исполнении бюджета</t>
  </si>
  <si>
    <t>внутригородского муниципального образования Санкт-Петербурга</t>
  </si>
  <si>
    <t>Договор № 8987918-6 от 14.09.2009г.</t>
  </si>
  <si>
    <t>в том числе:</t>
  </si>
  <si>
    <t>223</t>
  </si>
  <si>
    <t>Приложение 1</t>
  </si>
  <si>
    <t>Приложение 2</t>
  </si>
  <si>
    <t>1) ГУП "Водоканал СПб" дог.16-75803/10-АЦ от 08.05.09г.</t>
  </si>
  <si>
    <t>Главный бухгалтер - начальник финансового отдела</t>
  </si>
  <si>
    <t>Работы, услуги по содержанию имущества</t>
  </si>
  <si>
    <t>225</t>
  </si>
  <si>
    <t>1)  Оплата единых месячных билетов с БЭПК на декабрь-январь</t>
  </si>
  <si>
    <t>Заявка подотчет от 15.12.2010г. (В связи с увеличение стоимости проездного билета на 190 руб.)</t>
  </si>
  <si>
    <t xml:space="preserve">Увеличение стоимости материальных запасов </t>
  </si>
  <si>
    <t>340</t>
  </si>
  <si>
    <t>1004</t>
  </si>
  <si>
    <t>0707</t>
  </si>
  <si>
    <t>431 02 01</t>
  </si>
  <si>
    <t>Показатели доходов бюджета</t>
  </si>
  <si>
    <t>по кодам классификации доходов бюджетов</t>
  </si>
  <si>
    <t>НАЛОГОВЫЕ И НЕНАЛОГОВЫЕ ДОХОДЫ</t>
  </si>
  <si>
    <t>1 00 00000 00 0000 000</t>
  </si>
  <si>
    <t>1 05 00000 00 0000 000</t>
  </si>
  <si>
    <t>1 05 01000 00 0000 110</t>
  </si>
  <si>
    <t>1 05 02000 02 0000 110</t>
  </si>
  <si>
    <t>1 06 00000 00 0000 000</t>
  </si>
  <si>
    <t>1 06 01000 00 0000 110</t>
  </si>
  <si>
    <t>1 13 00000 00 0000 000</t>
  </si>
  <si>
    <t>1 13 02000 00 0000 130</t>
  </si>
  <si>
    <t xml:space="preserve">1 14 00000 00 0000 000 </t>
  </si>
  <si>
    <t>1 14 02030 03 0000 410</t>
  </si>
  <si>
    <t>1 16 00000 00 0000 000</t>
  </si>
  <si>
    <t>1 16 06000 01 0000 140</t>
  </si>
  <si>
    <t>1 16 90000 00 0000 140</t>
  </si>
  <si>
    <t>2 00 00000 00 0000 000</t>
  </si>
  <si>
    <t>2 02 00000 00 0000 000</t>
  </si>
  <si>
    <t>2 02 01000 00 0000 151</t>
  </si>
  <si>
    <t>2 02 03000 00 0000 151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</si>
  <si>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</si>
  <si>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</si>
  <si>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1)   Оплата организации и проведения автобусных экскурсий (позднее выставление счета)</t>
  </si>
  <si>
    <t>ИП Суслова Т.А., турбюро "Визит" дог.5-д/п от 02.03.11г. (сч.8 от 31.03.11г.)</t>
  </si>
  <si>
    <t>0801</t>
  </si>
  <si>
    <t>Количество штатных единиц на конец периода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</si>
  <si>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</si>
  <si>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</si>
  <si>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</si>
  <si>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</si>
  <si>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</si>
  <si>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Налог, взимаемый с налогоплатильщиков, выбравших в качестве объекта налогообложения доходы, уменьшенные на величину расходов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</si>
  <si>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</si>
  <si>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</si>
  <si>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</si>
  <si>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Минимальный налог, зачисляемый в бюджеты субъектов Российской Федерации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</si>
  <si>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</si>
  <si>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</si>
  <si>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</si>
  <si>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</si>
  <si>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</si>
  <si>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</si>
  <si>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</si>
  <si>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000  1 06 00000 00 0000 000</t>
  </si>
  <si>
    <t>000  1 06 01000 00 0000 110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</si>
  <si>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</si>
  <si>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</si>
  <si>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</si>
  <si>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</si>
  <si>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</si>
  <si>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</si>
  <si>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</si>
  <si>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000  2 02 01000 00 0000 151</t>
  </si>
  <si>
    <t>000 2 02 03000 00 0000 151</t>
  </si>
  <si>
    <t>000 2 02 03024 00 0000 151</t>
  </si>
  <si>
    <t>939 2 02 03024 03 0200 151</t>
  </si>
  <si>
    <t>939 2 02 03024 03 0100 151</t>
  </si>
  <si>
    <t>Заработная плата</t>
  </si>
  <si>
    <t>Начисленная з/п за март 13г.</t>
  </si>
  <si>
    <t>Начисления на выплаты по оплате труда</t>
  </si>
  <si>
    <t>страховые взносы за март13г.</t>
  </si>
  <si>
    <t>121</t>
  </si>
  <si>
    <t>211</t>
  </si>
  <si>
    <t>213</t>
  </si>
  <si>
    <t xml:space="preserve">КЗ страховые взносы за март 13г., ДЗ б/л за счет средств ФСС </t>
  </si>
  <si>
    <t>2) Начисленная з/п и страховые взносы по договору подряда (уборка помещений МО)</t>
  </si>
  <si>
    <t>000 2 02 03027 00 0000 151</t>
  </si>
  <si>
    <t>000 2 02 03027 03 0000 151</t>
  </si>
  <si>
    <t>939 2 02 03027 03 0100 151</t>
  </si>
  <si>
    <t>939 2 02 03027 03 0200 151</t>
  </si>
  <si>
    <t>Субвенции бюджетам муниципальных образований на содержание ребенка в семье опекуна и приемной семье, а также на вознаграждение приемному родителю</t>
  </si>
  <si>
    <t>Массовый спорт</t>
  </si>
  <si>
    <t>Средства массовой информации</t>
  </si>
  <si>
    <t>Приложение 3</t>
  </si>
  <si>
    <t>1202</t>
  </si>
  <si>
    <t>1)   Возмещение командировочных расходов - суточные (внесение изменений в сводную бюджетную роспись 30.06.11г.)</t>
  </si>
  <si>
    <t>1)   Возмещение командировочных расходов - оплата гостиницы (внесение изменений в сводную бюджетную роспись 30.06.11г.)</t>
  </si>
  <si>
    <t xml:space="preserve">182  1 05 01012 01 0000 110 </t>
  </si>
  <si>
    <t>Общеэкономические вопросы</t>
  </si>
  <si>
    <t>1)   Оплата услуг по изданию газеты "Вести СОСНОВОЙ ПОЛЯНЫ" (позднее выставление счета)</t>
  </si>
  <si>
    <t>2)  Информационные услуги "Система Гарант" предоплата 4 квартала 2011г.</t>
  </si>
  <si>
    <t>ЗАО "Гарант-СК" дог. № 403/11 от 01.07.11г.</t>
  </si>
  <si>
    <t xml:space="preserve">Журнал Зарплата, газета Деловой Петербург  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</si>
  <si>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</si>
  <si>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</si>
  <si>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</si>
  <si>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</si>
  <si>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</si>
  <si>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</si>
  <si>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</si>
  <si>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</si>
  <si>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</si>
  <si>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</si>
  <si>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</si>
  <si>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</si>
  <si>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</si>
  <si>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</si>
  <si>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Увеличение прочих остатков денежных средств бюджетов внутригородских муниципальных округов Санкт-Петербурга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</si>
  <si>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</si>
  <si>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</si>
  <si>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</si>
  <si>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</si>
  <si>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</si>
  <si>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</si>
  <si>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</si>
  <si>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Уменьшение прочих остатков денежных средств бюджетов внутригородских муниципальных округов Санкт-Петербурга</t>
  </si>
  <si>
    <t>Всего источников финансирования дефицита бюджета</t>
  </si>
  <si>
    <t>Приложение 4</t>
  </si>
  <si>
    <t>000  1 13 02993 03 0000 130</t>
  </si>
  <si>
    <t>Вознаграждение приемным родителям</t>
  </si>
  <si>
    <t>1) Переплата НДФЛ за декабрь 2013 года</t>
  </si>
  <si>
    <t>Оплата НДФЛ сверх начисленной суммы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</si>
  <si>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</si>
  <si>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867  1 13 02993 03 0100 130</t>
  </si>
  <si>
    <t>4)    Охрана помещения МО за 1 квартал 2012г. (в связи с изменением реквизитов у поставщика, счета временно не выставляются)</t>
  </si>
  <si>
    <t>ОВО УМВД РФ Дог.000500 от 10.01.12г.</t>
  </si>
  <si>
    <t>2) Услуги водопотребления, водоотведения и канализирование за июнь 2012г.</t>
  </si>
  <si>
    <t>1) вывоз ТБО предоплата за 3 квартал 2012г.</t>
  </si>
  <si>
    <t>ООО "Автопарк №1 Спецтранс" дог.9063 от 01.07.11</t>
  </si>
  <si>
    <t xml:space="preserve">1)    Подписка на 2 полугодие  2012 </t>
  </si>
  <si>
    <t>0103</t>
  </si>
  <si>
    <t xml:space="preserve">   в том числе:</t>
  </si>
  <si>
    <t>244</t>
  </si>
  <si>
    <t>ООО "ЖКСервис" Дог.№07-СП/ЖКС от 01.01.13</t>
  </si>
  <si>
    <t>3) Обучение сотрудников (позднее выставление счета)</t>
  </si>
  <si>
    <t>СПбГАСУ Договор. 153/12/117 от 10.09.12</t>
  </si>
  <si>
    <t>4) Предоплата за информационный продукт "Система ГАРАНТ" 4 квартал 2012г.</t>
  </si>
  <si>
    <t>ООО "ГАРАНТ-СК" Дог.104/12 от 01.07.12г.</t>
  </si>
  <si>
    <t>0503</t>
  </si>
  <si>
    <t>1)    Предоплата за консультационные услуги по обслуживанию программы  "1С: Бухучет бюджетных учреждений"</t>
  </si>
  <si>
    <t>000  1 13 02000 00 0000 130</t>
  </si>
  <si>
    <t>Доходы от компнсации затрат государства</t>
  </si>
  <si>
    <t>000  2 02 01001 00 0000 151</t>
  </si>
  <si>
    <t>939  2 02 01001 03 0000 151</t>
  </si>
  <si>
    <t xml:space="preserve"> 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</si>
  <si>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</si>
  <si>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</si>
  <si>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</si>
  <si>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</si>
  <si>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</si>
  <si>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</si>
  <si>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</si>
  <si>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</si>
  <si>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 xml:space="preserve">939 0503 6000100 </t>
  </si>
  <si>
    <t>Благоустройство придомовых территорий и дворовых территорий</t>
  </si>
  <si>
    <t xml:space="preserve">939 0503 6000200 </t>
  </si>
  <si>
    <t xml:space="preserve">939 0503 6000300 </t>
  </si>
  <si>
    <t xml:space="preserve">939 0503 6000400 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</si>
  <si>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</si>
  <si>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</si>
  <si>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</si>
  <si>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</si>
  <si>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</si>
  <si>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</si>
  <si>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</si>
  <si>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</si>
  <si>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</si>
  <si>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Проведение мероприятий по военно-патриотическому воспитанию молодежи на территории муниципального образования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</si>
  <si>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</si>
  <si>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КУЛЬТУРА, КИНЕМАТОГРАФИЯ</t>
  </si>
  <si>
    <t xml:space="preserve">939 0800 </t>
  </si>
  <si>
    <t xml:space="preserve">939 0801 </t>
  </si>
  <si>
    <t xml:space="preserve">939 1000 </t>
  </si>
  <si>
    <t>939 1003</t>
  </si>
  <si>
    <t>939 1004</t>
  </si>
  <si>
    <t>Социальное обеспечение населения</t>
  </si>
  <si>
    <t xml:space="preserve">Пенсии, пособия, выплачиваемые организациями сектора государственного управления 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</si>
  <si>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</si>
  <si>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</si>
  <si>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</si>
  <si>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</si>
  <si>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</si>
  <si>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Расходование средств резервного фонда Местной администрации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</si>
  <si>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</si>
  <si>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1)   Оплата организации и проведения военно-патриотического турнира по пейнтболу (позднее выставление счета)</t>
  </si>
  <si>
    <t>ООО "РТС" МК.0172300007813000013 от 01.08.13г.(сч.31 от 30.09.13г.)</t>
  </si>
  <si>
    <t>1)   Оплата организации и проведения конкурса Граффити (позднее выставление счета)</t>
  </si>
  <si>
    <t>ООО "Патриот" МК.0172300007813000015 от 03.09.13г.(сч.91 от 25.09.13г.)</t>
  </si>
  <si>
    <t>440 01 01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</si>
  <si>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</si>
  <si>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</si>
  <si>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</si>
  <si>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</si>
  <si>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</si>
  <si>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</si>
  <si>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Пособия и компенсации гражданам и иные социальные выплаты, кроме публичных нормативных обязательств</t>
  </si>
  <si>
    <t>Уплата налогов, сборов и иных платежей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</si>
  <si>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</si>
  <si>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</si>
  <si>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</si>
  <si>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</si>
  <si>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</si>
  <si>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</si>
  <si>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002 05 00</t>
  </si>
  <si>
    <t>002 06 00</t>
  </si>
  <si>
    <t>002 01 00</t>
  </si>
  <si>
    <t>002 04 00</t>
  </si>
  <si>
    <t>240</t>
  </si>
  <si>
    <t>511 80 04</t>
  </si>
  <si>
    <t>360</t>
  </si>
  <si>
    <t>487 01 00</t>
  </si>
  <si>
    <t>457 01 00</t>
  </si>
  <si>
    <t>1)    Организация и проведение спортивных мероприятий "Муниципалиада" на территории МО (позднее предоставление счетов)</t>
  </si>
  <si>
    <t>ООО "Энигмо" МК.01723000078130000035от 10.02.14г. (сч.30 от 17.03.2014г.)</t>
  </si>
  <si>
    <t xml:space="preserve">1) ОАО "Петербургская сбытовая компания" дог.23-012687 от 01.12.13г.                    </t>
  </si>
  <si>
    <t>руб.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</si>
  <si>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</si>
  <si>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</si>
  <si>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</si>
  <si>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</si>
  <si>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</si>
  <si>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</si>
  <si>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</si>
  <si>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</si>
  <si>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</si>
  <si>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</si>
  <si>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</si>
  <si>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</si>
  <si>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</si>
  <si>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</si>
  <si>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</si>
  <si>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</si>
  <si>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</si>
  <si>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945 0102 0020100</t>
  </si>
  <si>
    <t>945 0102 0020100 120</t>
  </si>
  <si>
    <t>945 0102 0020100 120 212</t>
  </si>
  <si>
    <t>945 0102 0020100 240</t>
  </si>
  <si>
    <t>945 0102 0020100 240 222</t>
  </si>
  <si>
    <t xml:space="preserve">945 0103 0020300 </t>
  </si>
  <si>
    <t xml:space="preserve">945 0103 0020400 </t>
  </si>
  <si>
    <t>945 0103 0020400 120</t>
  </si>
  <si>
    <t>945 0103 0020400 240</t>
  </si>
  <si>
    <t>945 0103 0020400 850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</si>
  <si>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</si>
  <si>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</si>
  <si>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</si>
  <si>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</si>
  <si>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</si>
  <si>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</si>
  <si>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</si>
  <si>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</si>
  <si>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</si>
  <si>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 xml:space="preserve">939 0104 0020500 </t>
  </si>
  <si>
    <t>939 0104 0020500 120</t>
  </si>
  <si>
    <t>939 0104 0020500 240</t>
  </si>
  <si>
    <t xml:space="preserve">939 0104 0020600 </t>
  </si>
  <si>
    <t>939 0104 0020600 120</t>
  </si>
  <si>
    <t>939 0104 0020600 240</t>
  </si>
  <si>
    <t>939 0104 0020600 850</t>
  </si>
  <si>
    <t>939 0111</t>
  </si>
  <si>
    <t>Резервные фонды</t>
  </si>
  <si>
    <t>939 0111 0700100</t>
  </si>
  <si>
    <t>939 0111 0700100 870</t>
  </si>
  <si>
    <t>939 0113 0700100 870 290</t>
  </si>
  <si>
    <t>Резервные средства</t>
  </si>
  <si>
    <t>939 0113 0900100</t>
  </si>
  <si>
    <t>939 0113 0900100 240</t>
  </si>
  <si>
    <t xml:space="preserve">939 0113 0920500 </t>
  </si>
  <si>
    <t xml:space="preserve">939 0113 0920500 850 </t>
  </si>
  <si>
    <t>939 0113 3300100</t>
  </si>
  <si>
    <t>939 0113 3300100 240</t>
  </si>
  <si>
    <t>939 0113 7950200</t>
  </si>
  <si>
    <t>939 0113 7950200 240</t>
  </si>
  <si>
    <t>939 0113 7950400</t>
  </si>
  <si>
    <t>939 0113 7950400 240</t>
  </si>
  <si>
    <t>939 0113 7950500</t>
  </si>
  <si>
    <t>939 0113 7950500 240</t>
  </si>
  <si>
    <t xml:space="preserve">939 0309 2190100 </t>
  </si>
  <si>
    <t>939 0309 2190100 240</t>
  </si>
  <si>
    <t>939 0309 2190300</t>
  </si>
  <si>
    <t>939 0309 2190300 240</t>
  </si>
  <si>
    <t xml:space="preserve">939 0401 5100200 </t>
  </si>
  <si>
    <t>939 0401 5100200 240</t>
  </si>
  <si>
    <t>939 0401 5100200 240 220</t>
  </si>
  <si>
    <t>939 0503 6000100 240</t>
  </si>
  <si>
    <t>939 0503 6000200 240</t>
  </si>
  <si>
    <t>939 0503 6000300 240</t>
  </si>
  <si>
    <t>939 0503 6000400 240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</si>
  <si>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</si>
  <si>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939 0705 4280100</t>
  </si>
  <si>
    <t>939 0705 4280100 240</t>
  </si>
  <si>
    <t xml:space="preserve">939 0801 4400100 </t>
  </si>
  <si>
    <t>939 0801 4400100 240</t>
  </si>
  <si>
    <t xml:space="preserve">939 0801 4400200 </t>
  </si>
  <si>
    <t>939 0801 4400200 240</t>
  </si>
  <si>
    <t>939 1003 5050100</t>
  </si>
  <si>
    <t>939 1003 5050100 310</t>
  </si>
  <si>
    <t>939 1004 0028002 240</t>
  </si>
  <si>
    <t>939 1102 4870100</t>
  </si>
  <si>
    <t>939 1102 4870100 240</t>
  </si>
  <si>
    <t xml:space="preserve">939 1202 4570100 </t>
  </si>
  <si>
    <t>939 1202 4570100 240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</si>
  <si>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</si>
  <si>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Публичные нормативные социальные выплаты гражданам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</si>
  <si>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</si>
  <si>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выплаты персоналу государственных (муниципальных ) органов</t>
  </si>
  <si>
    <t>Формирование и размещение муниципального заказа</t>
  </si>
  <si>
    <t>939 0113 0920200</t>
  </si>
  <si>
    <t>939 0113 0920200 240</t>
  </si>
  <si>
    <t>939 0113 0920200 240 220</t>
  </si>
  <si>
    <t>939 0113 0920200 240 226</t>
  </si>
  <si>
    <t xml:space="preserve">Утверждено  по бюджету </t>
  </si>
  <si>
    <t>002 03 00</t>
  </si>
  <si>
    <t>120</t>
  </si>
  <si>
    <t>090 01 00</t>
  </si>
  <si>
    <t>092 05 00</t>
  </si>
  <si>
    <t>330 01 00</t>
  </si>
  <si>
    <t>795 02 00</t>
  </si>
  <si>
    <t>795 04 00</t>
  </si>
  <si>
    <t>795 05 00</t>
  </si>
  <si>
    <t>219 03 00</t>
  </si>
  <si>
    <t>510 02 00</t>
  </si>
  <si>
    <t>600 01 00</t>
  </si>
  <si>
    <t>600 02 00</t>
  </si>
  <si>
    <t>600 03 00</t>
  </si>
  <si>
    <t>600 04 00</t>
  </si>
  <si>
    <t>428 01 00</t>
  </si>
  <si>
    <t>431 01 00</t>
  </si>
  <si>
    <t>795 01 00</t>
  </si>
  <si>
    <t>440 01 00</t>
  </si>
  <si>
    <t>440 02 00</t>
  </si>
  <si>
    <t>505 01 00</t>
  </si>
  <si>
    <t>310</t>
  </si>
  <si>
    <t>457 03 00</t>
  </si>
  <si>
    <t>219 01 00</t>
  </si>
  <si>
    <t>0107</t>
  </si>
  <si>
    <t>020 01 00</t>
  </si>
  <si>
    <t>0111</t>
  </si>
  <si>
    <t>070 01 00</t>
  </si>
  <si>
    <t>870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</si>
  <si>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</si>
  <si>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</si>
  <si>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1.5.</t>
  </si>
  <si>
    <t>1 05 04000 02 0000 110</t>
  </si>
  <si>
    <t>1 09 00000 00 0000 000</t>
  </si>
  <si>
    <t>1 09 04000 00 0000 110</t>
  </si>
  <si>
    <t>1 17 00000 00 0000 000</t>
  </si>
  <si>
    <t>1 17 05000 00 0000 180</t>
  </si>
  <si>
    <t>000 1 05 01050 01 3000 110</t>
  </si>
  <si>
    <t>000 1 05 04030 02 1000 110</t>
  </si>
  <si>
    <t>ООО "Индастриал Климат" Дог.18-д/п от 15.04.14г. (сч.71 от 23.06.2014г.)</t>
  </si>
  <si>
    <t>1)   Выполнение работ по уборке и очистке от наплавных закряжнений и мусора акватории и береговой полосы (позднее предоставление документов на оплату)</t>
  </si>
  <si>
    <t>Проведение работ по военно-патриотическому воспитанию молодежи на территории муниципального образования</t>
  </si>
  <si>
    <t>ООО "Энигмо" МК.01723000078130000035от 10.02.14г. (сч.79 от 30.06.2014г.)</t>
  </si>
  <si>
    <t>2) Организация и проведение фотоконкурса по БДД среди жителей округа (позднее предоставление документов на оплату)</t>
  </si>
  <si>
    <t>ООО "Энигмо" МК.01723000078130000035от 10.02.14г. (сч.77 от 30.06.2014г.)</t>
  </si>
  <si>
    <t>1) Организация участия в III Всероссийском музыкальном фестивале-конкурсе военной и патриотической песни "Мы за великую державу" (позднее предоставление документов на оплату)</t>
  </si>
  <si>
    <t>2) Оказание услуг по организации автобусной экскурсии ко Дню памяти Чернобыльской трагедии (позднее предоставление документов на оплату)</t>
  </si>
  <si>
    <t>ООО "Индустрия торжеств" МК.0172300007814000003от 03.06.14г. (сч.04-МОСП от 04.07.2014г.)</t>
  </si>
  <si>
    <t>981 0107 0200100 120</t>
  </si>
  <si>
    <t>ООО "Центр Медиа Технологий" МК.0172300007814000007 от 07.07.14г. (сч.50 от 30.09.14г.)</t>
  </si>
  <si>
    <t>1)   Предоплата услуг по обучению (повышение квалификации по программе "Управление государственными и муниципальными закупками")</t>
  </si>
  <si>
    <t>ООО "Энигмо" МК.01723000078130000035от 10.02.14г. (сч.99 от 04.09.14г. и 99/1 от 05.09.14г.)</t>
  </si>
  <si>
    <t>1) Организация и проведение 4-х спектаклей по профилактике ПДД (позднее предоставление документов в бухгалтерию на оплату)</t>
  </si>
  <si>
    <t>981 0107 0200100 120 290</t>
  </si>
  <si>
    <t>981 0107 0200100 240 290</t>
  </si>
  <si>
    <t>945 0103 0020300 120</t>
  </si>
  <si>
    <t>ООО "Деметра" Муниципальный контракт № 0172300007813000034 от 18.03.14г.</t>
  </si>
  <si>
    <t>1)    Оплата услуг по ремонту и установке контейнерных площадок на территории МО (задолженность из-за недостаточного поступления собственных доходов на счета по исполнению бюджета)</t>
  </si>
  <si>
    <t>1)    Приобретение секций контейнерных площадок (задолженность из-за недостаточного поступления собственных доходов на счета по исполнению бюджета)</t>
  </si>
  <si>
    <t>12</t>
  </si>
  <si>
    <t>Иные выплаты населению</t>
  </si>
  <si>
    <t>ОАО "Ростелеком" Договор № М05490 от 10.01.06.</t>
  </si>
  <si>
    <t>Расходы на выплаты персоналу государственных (муниципальных) органов</t>
  </si>
  <si>
    <t>1)   Превышение расходов по оплате временной нетрудоспособности над начисленными страховыми взносами в ФСС</t>
  </si>
  <si>
    <t>Фонд социального страхования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</si>
  <si>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</si>
  <si>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</si>
  <si>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</si>
  <si>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</si>
  <si>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</si>
  <si>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</si>
  <si>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</si>
  <si>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</si>
  <si>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</si>
  <si>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</si>
  <si>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</si>
  <si>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945 0102 0020100 121 211</t>
  </si>
  <si>
    <t>945 0102 0020100 121 213</t>
  </si>
  <si>
    <t>945 0102 0020100 121 210</t>
  </si>
  <si>
    <t>945 0102 0020100 244 220</t>
  </si>
  <si>
    <t>945 0102 0020100 244 221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</si>
  <si>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</si>
  <si>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945 0103 0020300 123 220</t>
  </si>
  <si>
    <t>945 0103 0020300 123 226</t>
  </si>
  <si>
    <t>Содержание и обеспечение деятельности представительного органа муниципального образования</t>
  </si>
  <si>
    <t>945 0103 0020400 121 210</t>
  </si>
  <si>
    <t>945 0103 0020400 121 211</t>
  </si>
  <si>
    <t>945 0103 0020400 121 213</t>
  </si>
  <si>
    <t>945 0103 0020400 244 220</t>
  </si>
  <si>
    <t>945 0103 0020400 244 221</t>
  </si>
  <si>
    <t>945 0103 0020400 244 222</t>
  </si>
  <si>
    <t>945 0103 0020400 244 223</t>
  </si>
  <si>
    <t>945 0103 0020400 244 225</t>
  </si>
  <si>
    <t>945 0103 0020400 244 226</t>
  </si>
  <si>
    <t>945 0103 0020400 244 340</t>
  </si>
  <si>
    <t>945 0103 0020400 244 300</t>
  </si>
  <si>
    <t>945 0103 0020400 244 310</t>
  </si>
  <si>
    <t>945 0103 0020400 851 290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</si>
  <si>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</si>
  <si>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939 0104 0020500 121 210</t>
  </si>
  <si>
    <t>939 0104 0020500 121 211</t>
  </si>
  <si>
    <t>939 0104 0020500 121 213</t>
  </si>
  <si>
    <t>939 0104 0020500 244 220</t>
  </si>
  <si>
    <t>939 0104 0020500 244 221</t>
  </si>
  <si>
    <t>939 0104 0020500 244 226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</si>
  <si>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</si>
  <si>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939 0104 0020600 121 210</t>
  </si>
  <si>
    <t>939 0104 0020600 121 211</t>
  </si>
  <si>
    <t>939 0104 0020600 121 213</t>
  </si>
  <si>
    <t>939 0104 0020600 244 220</t>
  </si>
  <si>
    <t>939 0104 0020600 244 221</t>
  </si>
  <si>
    <t>939 0104 0020600 244 222</t>
  </si>
  <si>
    <t>939 0104 0020600 244 223</t>
  </si>
  <si>
    <t>939 0104 0020600 244 225</t>
  </si>
  <si>
    <t>939 0104 0020600 244 226</t>
  </si>
  <si>
    <t>939 0104 0020600 244 300</t>
  </si>
  <si>
    <t>939 0104 0020600 244 310</t>
  </si>
  <si>
    <t>939 0104 0020600 244 340</t>
  </si>
  <si>
    <t>939 0104 0020600 851 290</t>
  </si>
  <si>
    <t>939 0104 0028010</t>
  </si>
  <si>
    <t>939 0104 0028010 240</t>
  </si>
  <si>
    <t>939 0104 0028010 244 220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</si>
  <si>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</si>
  <si>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Формирование резервного фонда местной администрации муниципального образования</t>
  </si>
  <si>
    <t>939 0113 0900100 244 220</t>
  </si>
  <si>
    <t>939 0113 0900100 244 226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</si>
  <si>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</si>
  <si>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939 0113 0920500 853 290</t>
  </si>
  <si>
    <t>939 0113 3300100 244 220</t>
  </si>
  <si>
    <t>939 0113 3300100 244 226</t>
  </si>
  <si>
    <t>939 0113 3300100 244 300</t>
  </si>
  <si>
    <t>939 0113 3300100 244 340</t>
  </si>
  <si>
    <t>939 0113 4310100</t>
  </si>
  <si>
    <t>939 0113 4310100 240</t>
  </si>
  <si>
    <t>939 0113 4310100 244 220</t>
  </si>
  <si>
    <t>939 0113 4310100 244 226</t>
  </si>
  <si>
    <t>Проведение работ по военно-патриотическому воспитанию граждан</t>
  </si>
  <si>
    <t>939 0113 7950100</t>
  </si>
  <si>
    <t>939 0113 7950100 240</t>
  </si>
  <si>
    <t>939 0113 7950100 244 220</t>
  </si>
  <si>
    <t>939 0113 7950100 244 226</t>
  </si>
  <si>
    <t>939 0113 7950100 244 290</t>
  </si>
  <si>
    <t>Участие в реализации мер по профилактике дорожно-транспортного травматизма на территории муниципального образования</t>
  </si>
  <si>
    <t>939 0113 7950200 244 220</t>
  </si>
  <si>
    <t>939 0113 7950200 244 226</t>
  </si>
  <si>
    <t>939 0113 7950200 244 290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</si>
  <si>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</si>
  <si>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939 0113 7950400 244 220</t>
  </si>
  <si>
    <t>939 0113 7950400 244 226</t>
  </si>
  <si>
    <t>939 0113 7950400 244 290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</si>
  <si>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</si>
  <si>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939 0113 7950500 244 220</t>
  </si>
  <si>
    <t>939 0113 7950500 244 226</t>
  </si>
  <si>
    <t>939 0113 7950500 244 290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</si>
  <si>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</si>
  <si>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939 0309 2190100 244 300</t>
  </si>
  <si>
    <t>939 0309 2190100 244 310</t>
  </si>
  <si>
    <t>939 0309 2190100 244 340</t>
  </si>
  <si>
    <t>939 0309 2190100 244 290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</si>
  <si>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</si>
  <si>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939 0309 2190300 244 220</t>
  </si>
  <si>
    <t>939 0309 2190300 244 226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</si>
  <si>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</si>
  <si>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939 0401 5100200 244 226</t>
  </si>
  <si>
    <t>939 0503 6000100 244 220</t>
  </si>
  <si>
    <t>939 0503 6000100 244 226</t>
  </si>
  <si>
    <t>939 0503 6000100 244 300</t>
  </si>
  <si>
    <t>939 0503 6000100 244 310</t>
  </si>
  <si>
    <t>939 0503 6000100 244 340</t>
  </si>
  <si>
    <t>Благоустройство придомовых территорий и дворовых территорий погашение кредиторской задолженности</t>
  </si>
  <si>
    <t>939 0503 6000200 244 220</t>
  </si>
  <si>
    <t>939 0503 6000200 244 226</t>
  </si>
  <si>
    <t>939 0503 6000200 244 300</t>
  </si>
  <si>
    <t>939 0503 6000200 244 310</t>
  </si>
  <si>
    <t>Благоустройство территории муниципального образования, связанное с обеспечением санитарного благополучия населения погашение кредиторской задолженности</t>
  </si>
  <si>
    <t>939 0503 6000300 244 220</t>
  </si>
  <si>
    <t>939 0503 6000300 244 226</t>
  </si>
  <si>
    <t>939 0503 6000300 244 300</t>
  </si>
  <si>
    <t>939 0503 6000300 244 340</t>
  </si>
  <si>
    <t>Озеленение территорий муниципального образования погашение кредиторской задолженности</t>
  </si>
  <si>
    <t>Прочие мероприятия в области благоустройства территории муниципального образования</t>
  </si>
  <si>
    <t>939 0503 6000400 244 220</t>
  </si>
  <si>
    <t>939 0503 6000400 244 226</t>
  </si>
  <si>
    <t>939 0503 6000400 244 300</t>
  </si>
  <si>
    <t>939 0503 6000400 244 310</t>
  </si>
  <si>
    <t>939 0503 6000400 244 340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</si>
  <si>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</si>
  <si>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939 0705 4280100 244 220</t>
  </si>
  <si>
    <t>939 0705 4280100 244 226</t>
  </si>
  <si>
    <t>939 0801 4400100 244 220</t>
  </si>
  <si>
    <t>939 0801 4400100 244 226</t>
  </si>
  <si>
    <t>939 0801 4400100 244 290</t>
  </si>
  <si>
    <t>939 0801 4400200 244 220</t>
  </si>
  <si>
    <t>939 0801 4400200 244 226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</si>
  <si>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</si>
  <si>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</si>
  <si>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939 1003 5050100 312 260</t>
  </si>
  <si>
    <t>939 1003 5050100 312 263</t>
  </si>
  <si>
    <t>939 1004 0028031</t>
  </si>
  <si>
    <t xml:space="preserve">939 1004 0028031 120 </t>
  </si>
  <si>
    <t>939 1004 0028031 121 210</t>
  </si>
  <si>
    <t>939 1004 0028031 121 211</t>
  </si>
  <si>
    <t>939 1004 0028031 121 213</t>
  </si>
  <si>
    <t>939 1004 0028031 244 220</t>
  </si>
  <si>
    <t>939 1004 0028031 244 221</t>
  </si>
  <si>
    <t>939 1004 0028031 244 222</t>
  </si>
  <si>
    <t>939 1004 0028031 244 225</t>
  </si>
  <si>
    <t>939 1004 0028031 244 300</t>
  </si>
  <si>
    <t>939 0104 0028031 244 310</t>
  </si>
  <si>
    <t>939 1004 0028031 244 340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</si>
  <si>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</si>
  <si>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939 1004 5118032</t>
  </si>
  <si>
    <t xml:space="preserve">939 1004 5118032 310 </t>
  </si>
  <si>
    <t>939 1004 5118032 313 262</t>
  </si>
  <si>
    <t>939 1004 5118032 313 260</t>
  </si>
  <si>
    <t>939 1004 5118033</t>
  </si>
  <si>
    <t xml:space="preserve">939 1004 5118033 320 </t>
  </si>
  <si>
    <t>939 1004 5118033 323 220</t>
  </si>
  <si>
    <t>939 1004 5118033 323 226</t>
  </si>
  <si>
    <t>Социальные выплаты гражданам, кроме публичных нормативных социальных выплат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</si>
  <si>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 мероприятий, физкультурно-оздоровительных мероприятий и спортивных мероприятий муниципального образования</t>
  </si>
  <si>
    <t>939 1102 4870100 244 220</t>
  </si>
  <si>
    <t>939 1102 4870100 244 226</t>
  </si>
  <si>
    <t>939 1102 4870100 244 290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</si>
  <si>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</si>
  <si>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939 1202 4570100 244 220</t>
  </si>
  <si>
    <t>939 1202 4570100 244 226</t>
  </si>
  <si>
    <t>939 1004 0028031 244 226</t>
  </si>
  <si>
    <t>Ведущий специалист - юрисконсульт</t>
  </si>
  <si>
    <t>Руководитель отдела благоустройства</t>
  </si>
  <si>
    <t>Руководитель отдела опеки</t>
  </si>
  <si>
    <t xml:space="preserve">000  1 05 01012 01 4000 110 </t>
  </si>
  <si>
    <t>000  1 06 01010 03 4000 110</t>
  </si>
  <si>
    <t>000 1 16 90030 03 0200 140</t>
  </si>
  <si>
    <t>Налог, взимаемый с налогоплатильщиков,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</si>
  <si>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000 1 05 01011 01 2100 110</t>
  </si>
  <si>
    <t>Налог, взимаемый с налогоплатильщиков, выбравших в качестве объекта налогообложения доходы (пени по соответствующему платежу)</t>
  </si>
  <si>
    <t>Налог, взимаемый с налогоплатильщиков,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</si>
  <si>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</si>
  <si>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 xml:space="preserve">000  1 05 01012 01 2100 110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</si>
  <si>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года)(пени по соответствующему платежу)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</si>
  <si>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</si>
  <si>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года)(прочие поступления)</t>
  </si>
  <si>
    <t>Налог, взимаемый с налогоплатильщиков,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</si>
  <si>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000  1 05 01021 01 2100 110</t>
  </si>
  <si>
    <t>Налог, взимаемый с налогоплатильщиков,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</si>
  <si>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налогоплатильщиков,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</si>
  <si>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</si>
  <si>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000 1 05 01050 01 2100 110</t>
  </si>
  <si>
    <t>Минимальный налог, зачисляемый в бюджеты субъектов Российской Федерации (пени по соответствующему платежу)</t>
  </si>
  <si>
    <t>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</si>
  <si>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000 1 05 02010 02 2100 110</t>
  </si>
  <si>
    <t>000 1 05 02020 02 2100 110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</si>
  <si>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</si>
  <si>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</si>
  <si>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</si>
  <si>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</si>
  <si>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</si>
  <si>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</si>
  <si>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</si>
  <si>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000  1 06 01010 03 2100 110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</si>
  <si>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(прочие поступления)</t>
  </si>
  <si>
    <t>Налог, взимаемый в связи с применением патентной системы налогообложения,зачисляемый в бюджеты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</si>
  <si>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</si>
  <si>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(пени по соответствующему платежу)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</si>
  <si>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</si>
  <si>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002 80 10</t>
  </si>
  <si>
    <t>002 80 31</t>
  </si>
  <si>
    <t>511 80 32</t>
  </si>
  <si>
    <t>511 80 33</t>
  </si>
  <si>
    <t>27.2.</t>
  </si>
  <si>
    <t>29.</t>
  </si>
  <si>
    <t>29.1.</t>
  </si>
  <si>
    <t>30.</t>
  </si>
  <si>
    <t>30.1.</t>
  </si>
  <si>
    <t>31.</t>
  </si>
  <si>
    <t>31.1.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</si>
  <si>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</si>
  <si>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1) Приобретение жалюзей (предоплата 30%, согласно договора)</t>
  </si>
  <si>
    <t>ЗАО "Уют"                                Дог. № 6010 от 25.03.15г.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</si>
  <si>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</si>
  <si>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1) Услуги потребления эл./энергии (предоплата, согласно договора)</t>
  </si>
  <si>
    <t>ЗАО "Уют"                                Дог. № 3330 от 27.03.15г.</t>
  </si>
  <si>
    <t>2) Приобретение лампочек (предоплата)</t>
  </si>
  <si>
    <t>ООО "К-раута Рус"                                Сч.R308/5120572362 от26.03.15г.</t>
  </si>
  <si>
    <t>УФК по г. СПб (ОФК 02, С-З институт) Дог.75-18/0078 от 30.03.15г.</t>
  </si>
  <si>
    <t>2)   Предоплата услуг по обучению (повышение квалификации по программе "Организация деятельности по опеке и попечительству")</t>
  </si>
  <si>
    <t>АНО ДПО ИОЦ "Северная столица" Дог.16905-02 от 10.03.15г.</t>
  </si>
  <si>
    <t>ОАО "Мегафон" Договор № 1185143-191 от 01.04.2010г.</t>
  </si>
  <si>
    <t>ОАО "Мегафон" Договор № 697823-191 от 14.04.2009г.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</si>
  <si>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</si>
  <si>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</si>
  <si>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</si>
  <si>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939 0503 6000300 850</t>
  </si>
  <si>
    <t>939 0503 6000300 852 290</t>
  </si>
  <si>
    <t>939 0104 0028010 244 226</t>
  </si>
  <si>
    <t>Содержание и обеспечение деятельности местной администрации по решению вопросов  местного значения</t>
  </si>
  <si>
    <t>2)   Предоплата услуг связи мобильного телефона за июль 2015г.</t>
  </si>
  <si>
    <t>ООО "Перспектива" Договор № 672088 от 01.05.15г.</t>
  </si>
  <si>
    <t>1)    Закупка 2-х вазонов (поэтапное закрытие договорных обязательств, оплата по окончанию выполнения всех этапов)</t>
  </si>
  <si>
    <t>ООО "СВ Групп СПб" Муниципальный контракт № 0172300007815000033 от 16.06.15г.</t>
  </si>
  <si>
    <t>1)    Посадка цветов на территории МО (поэтапное закрытие договорных обязательств, оплата по окончанию выполнения всех этапов)</t>
  </si>
  <si>
    <t>Организация и осуществление деятельности по опеке и попечительству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</si>
  <si>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года)(сумма платежа (перерасчеты, недоимка и задолженность по соответствующему платежу, в том числе по отмененному)</t>
  </si>
  <si>
    <t>000  1 05 01022 01 2100 110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</si>
  <si>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года)(пени по соответствующему платежу)</t>
  </si>
  <si>
    <t>000 1 05 04030 02 2100 110</t>
  </si>
  <si>
    <t>Налог, взимаемый в связи с применением патентной системы налогообложения,зачисляемый в бюджеты городов федерального значения (пени по соответствующему платежу)</t>
  </si>
  <si>
    <t>муниципального округа СОСНОВАЯ ПОЛЯНА за 9 месяцев 2015 года.</t>
  </si>
  <si>
    <t>206,8</t>
  </si>
  <si>
    <t>796,2</t>
  </si>
  <si>
    <t>1665,6</t>
  </si>
  <si>
    <t>500,5</t>
  </si>
  <si>
    <t>6,4</t>
  </si>
  <si>
    <t>муниципального округа СОСНОВАЯ ПОЛЯНА за 9 месяцев 2015 года</t>
  </si>
  <si>
    <t>о численности работников органа местного сомоуправления                                          внутригродского муниципального образования Санкт-Петербурга                                              Муниципального округа СОСНОВАЯ ПОЛЯНА за 9 месяцев 2015 года</t>
  </si>
  <si>
    <t>Фактические затраты на денежное содержание муниципальных служащих составили - 7391,2 тыс.руб.</t>
  </si>
  <si>
    <t>Муниципальный округ СОСНОВАЯ ПОЛЯНА за 9 месяцев 2015 года.</t>
  </si>
  <si>
    <t>000 1 05 02010 02 2000 110</t>
  </si>
  <si>
    <t>Единый налог на вмененный доход для отдельных видов деятельности (проценты по соответствующему платежу)</t>
  </si>
  <si>
    <t>320</t>
  </si>
  <si>
    <t>на  01  октября 2015  года.</t>
  </si>
  <si>
    <t>1)   Предоплата услуг связи мобильного телефона за октябрь 2015г.</t>
  </si>
  <si>
    <t>1)    Абонентские услуги телефонной связи (кредиторская задолженность за услуги сентября)</t>
  </si>
  <si>
    <t>2) Предоплата услуг связи (доступ в интернет за октябрь 2015г.)</t>
  </si>
  <si>
    <t>1) Уборка территории МО (позднее выставление счета)</t>
  </si>
  <si>
    <t>ООО "Атрант" Муниципальный контракт № 0172300007815000005 от 13.03.15г. Сч.А0079 от 30.09.15г.</t>
  </si>
  <si>
    <t>1)    Организация и проведение досуговых мероприятий для жителей МО (автогородок) (в соответствии с условиями контракта, оплата произведена после получения штрафа от подрядной организации)</t>
  </si>
  <si>
    <t xml:space="preserve">ЧОУ ДПО "Учебный центр "ПРОФИ" МК.0172300007815000039от 03.08.15г. </t>
  </si>
  <si>
    <t>ООО "Центр Медиа Технологий" МК.0172300007815000001 от 24.02.15г. (сч.38 от 30.09.15г.)</t>
  </si>
  <si>
    <t>СПб. ГКУ "Жилищное агентство Красносельского р-на СПб" Дог.№1/15от 16.06.15 (Счет от 30.09.2015г.)</t>
  </si>
  <si>
    <t>2)    Коммунальные услуги (отопление, электроэнергия, водопотребление) за август, сентябрь 2015г.(позднее выставление и поступление счетов в МО)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</si>
</sst>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63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Times New Roman"/>
      <family val="1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9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33" borderId="10" xfId="0" applyFont="1" applyFill="1" applyBorder="1" applyAlignment="1">
      <alignment wrapText="1"/>
    </xf>
    <xf numFmtId="0" fontId="1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3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1" fillId="0" borderId="13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vertical="top" wrapText="1"/>
    </xf>
    <xf numFmtId="173" fontId="8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3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wrapText="1"/>
    </xf>
    <xf numFmtId="173" fontId="8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wrapText="1"/>
    </xf>
    <xf numFmtId="0" fontId="16" fillId="33" borderId="10" xfId="0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/>
    </xf>
    <xf numFmtId="4" fontId="16" fillId="3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wrapText="1"/>
    </xf>
    <xf numFmtId="4" fontId="19" fillId="33" borderId="10" xfId="0" applyNumberFormat="1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3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 wrapText="1"/>
    </xf>
    <xf numFmtId="173" fontId="20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10" xfId="0" applyNumberFormat="1" applyFont="1" applyBorder="1" applyAlignment="1">
      <alignment horizontal="center"/>
    </xf>
    <xf numFmtId="173" fontId="20" fillId="0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3" fillId="0" borderId="14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6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181" fontId="15" fillId="0" borderId="14" xfId="0" applyNumberFormat="1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/>
    </xf>
    <xf numFmtId="181" fontId="16" fillId="33" borderId="14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6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wrapText="1"/>
    </xf>
    <xf numFmtId="49" fontId="11" fillId="34" borderId="10" xfId="0" applyNumberFormat="1" applyFont="1" applyFill="1" applyBorder="1" applyAlignment="1">
      <alignment horizontal="center" vertical="center"/>
    </xf>
    <xf numFmtId="181" fontId="11" fillId="34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81" fontId="11" fillId="33" borderId="14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181" fontId="15" fillId="0" borderId="14" xfId="0" applyNumberFormat="1" applyFont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wrapText="1"/>
    </xf>
    <xf numFmtId="0" fontId="16" fillId="33" borderId="14" xfId="0" applyFont="1" applyFill="1" applyBorder="1" applyAlignment="1">
      <alignment wrapText="1"/>
    </xf>
    <xf numFmtId="0" fontId="27" fillId="0" borderId="0" xfId="0" applyFont="1" applyAlignment="1">
      <alignment/>
    </xf>
    <xf numFmtId="0" fontId="11" fillId="0" borderId="14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16" fillId="33" borderId="14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wrapText="1"/>
    </xf>
    <xf numFmtId="0" fontId="15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center" wrapText="1"/>
    </xf>
    <xf numFmtId="173" fontId="3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181" fontId="0" fillId="0" borderId="15" xfId="0" applyNumberFormat="1" applyBorder="1" applyAlignment="1">
      <alignment horizontal="right"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7"/>
  <sheetViews>
    <sheetView tabSelected="1" zoomScalePageLayoutView="0" workbookViewId="0" topLeftCell="A1">
      <selection activeCell="D65" sqref="D65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258" t="s">
        <v>287</v>
      </c>
      <c r="B1" s="258"/>
      <c r="C1" s="258"/>
      <c r="D1" s="258"/>
    </row>
    <row r="2" spans="1:4" ht="15" customHeight="1">
      <c r="A2" s="258" t="s">
        <v>286</v>
      </c>
      <c r="B2" s="258"/>
      <c r="C2" s="258"/>
      <c r="D2" s="258"/>
    </row>
    <row r="3" spans="1:4" ht="14.25" customHeight="1">
      <c r="A3" s="258" t="s">
        <v>919</v>
      </c>
      <c r="B3" s="258"/>
      <c r="C3" s="258"/>
      <c r="D3" s="258"/>
    </row>
    <row r="4" spans="1:4" ht="20.25" customHeight="1">
      <c r="A4" s="259" t="s">
        <v>394</v>
      </c>
      <c r="B4" s="259"/>
      <c r="C4" s="259"/>
      <c r="D4" s="259"/>
    </row>
    <row r="5" spans="1:4" ht="68.25" customHeight="1">
      <c r="A5" s="1" t="s">
        <v>15</v>
      </c>
      <c r="B5" s="1" t="s">
        <v>5</v>
      </c>
      <c r="C5" s="2" t="s">
        <v>611</v>
      </c>
      <c r="D5" s="2" t="s">
        <v>277</v>
      </c>
    </row>
    <row r="6" spans="1:4" ht="12.75">
      <c r="A6" s="262" t="s">
        <v>6</v>
      </c>
      <c r="B6" s="263"/>
      <c r="C6" s="263"/>
      <c r="D6" s="264"/>
    </row>
    <row r="7" spans="1:4" ht="14.25" customHeight="1">
      <c r="A7" s="90" t="s">
        <v>350</v>
      </c>
      <c r="B7" s="32" t="s">
        <v>7</v>
      </c>
      <c r="C7" s="51">
        <f>C8+C14+C17</f>
        <v>46273</v>
      </c>
      <c r="D7" s="51">
        <f>D8+D14+D17</f>
        <v>34531.8</v>
      </c>
    </row>
    <row r="8" spans="1:4" ht="25.5" customHeight="1">
      <c r="A8" s="91" t="s">
        <v>351</v>
      </c>
      <c r="B8" s="67" t="s">
        <v>336</v>
      </c>
      <c r="C8" s="92">
        <f>C9+C10+C11+C12+C13</f>
        <v>41193</v>
      </c>
      <c r="D8" s="92">
        <f>D9+D10+D11+D12+D13</f>
        <v>31323</v>
      </c>
    </row>
    <row r="9" spans="1:4" ht="25.5" customHeight="1">
      <c r="A9" s="36" t="s">
        <v>338</v>
      </c>
      <c r="B9" s="11" t="s">
        <v>337</v>
      </c>
      <c r="C9" s="39">
        <v>30150</v>
      </c>
      <c r="D9" s="3">
        <v>22812</v>
      </c>
    </row>
    <row r="10" spans="1:4" ht="39" customHeight="1">
      <c r="A10" s="36" t="s">
        <v>387</v>
      </c>
      <c r="B10" s="11" t="s">
        <v>339</v>
      </c>
      <c r="C10" s="39">
        <v>10</v>
      </c>
      <c r="D10" s="3">
        <v>-4.8</v>
      </c>
    </row>
    <row r="11" spans="1:4" ht="41.25" customHeight="1">
      <c r="A11" s="36" t="s">
        <v>340</v>
      </c>
      <c r="B11" s="11" t="s">
        <v>341</v>
      </c>
      <c r="C11" s="39">
        <v>6280</v>
      </c>
      <c r="D11" s="3">
        <v>6658.8</v>
      </c>
    </row>
    <row r="12" spans="1:4" ht="53.25" customHeight="1">
      <c r="A12" s="36" t="s">
        <v>342</v>
      </c>
      <c r="B12" s="11" t="s">
        <v>343</v>
      </c>
      <c r="C12" s="39">
        <v>10</v>
      </c>
      <c r="D12" s="3">
        <v>0.2</v>
      </c>
    </row>
    <row r="13" spans="1:4" ht="27" customHeight="1">
      <c r="A13" s="36" t="s">
        <v>344</v>
      </c>
      <c r="B13" s="11" t="s">
        <v>345</v>
      </c>
      <c r="C13" s="39">
        <v>4743</v>
      </c>
      <c r="D13" s="3">
        <v>1856.8</v>
      </c>
    </row>
    <row r="14" spans="1:4" ht="25.5" customHeight="1">
      <c r="A14" s="91" t="s">
        <v>352</v>
      </c>
      <c r="B14" s="67" t="s">
        <v>8</v>
      </c>
      <c r="C14" s="93">
        <f>SUM(C15+C16)</f>
        <v>4940</v>
      </c>
      <c r="D14" s="93">
        <f>SUM(D15+D16)</f>
        <v>3078.9</v>
      </c>
    </row>
    <row r="15" spans="1:4" ht="25.5" customHeight="1">
      <c r="A15" s="36" t="s">
        <v>346</v>
      </c>
      <c r="B15" s="11" t="s">
        <v>8</v>
      </c>
      <c r="C15" s="39">
        <v>4930</v>
      </c>
      <c r="D15" s="3">
        <v>3067.6</v>
      </c>
    </row>
    <row r="16" spans="1:4" ht="38.25" customHeight="1">
      <c r="A16" s="36" t="s">
        <v>347</v>
      </c>
      <c r="B16" s="11" t="s">
        <v>348</v>
      </c>
      <c r="C16" s="39">
        <v>10</v>
      </c>
      <c r="D16" s="3">
        <v>11.3</v>
      </c>
    </row>
    <row r="17" spans="1:4" ht="27.75" customHeight="1">
      <c r="A17" s="91" t="s">
        <v>516</v>
      </c>
      <c r="B17" s="213" t="s">
        <v>518</v>
      </c>
      <c r="C17" s="93">
        <f>SUM(C18)</f>
        <v>140</v>
      </c>
      <c r="D17" s="93">
        <f>SUM(D18)</f>
        <v>129.9</v>
      </c>
    </row>
    <row r="18" spans="1:4" ht="41.25" customHeight="1">
      <c r="A18" s="36" t="s">
        <v>517</v>
      </c>
      <c r="B18" s="214" t="s">
        <v>676</v>
      </c>
      <c r="C18" s="39">
        <v>140</v>
      </c>
      <c r="D18" s="3">
        <v>129.9</v>
      </c>
    </row>
    <row r="19" spans="1:4" ht="15" customHeight="1">
      <c r="A19" s="90" t="s">
        <v>353</v>
      </c>
      <c r="B19" s="32" t="s">
        <v>9</v>
      </c>
      <c r="C19" s="41">
        <f>C20</f>
        <v>5870</v>
      </c>
      <c r="D19" s="41">
        <f>D20</f>
        <v>3860.8</v>
      </c>
    </row>
    <row r="20" spans="1:4" ht="15" customHeight="1">
      <c r="A20" s="91" t="s">
        <v>354</v>
      </c>
      <c r="B20" s="67" t="s">
        <v>20</v>
      </c>
      <c r="C20" s="93">
        <f>C21</f>
        <v>5870</v>
      </c>
      <c r="D20" s="93">
        <f>D21</f>
        <v>3860.8</v>
      </c>
    </row>
    <row r="21" spans="1:4" ht="64.5" customHeight="1">
      <c r="A21" s="36" t="s">
        <v>16</v>
      </c>
      <c r="B21" s="11" t="s">
        <v>677</v>
      </c>
      <c r="C21" s="39">
        <v>5870</v>
      </c>
      <c r="D21" s="3">
        <v>3860.8</v>
      </c>
    </row>
    <row r="22" spans="1:4" ht="40.5" customHeight="1">
      <c r="A22" s="91" t="s">
        <v>519</v>
      </c>
      <c r="B22" s="133" t="s">
        <v>522</v>
      </c>
      <c r="C22" s="93">
        <f>SUM(C23)</f>
        <v>10</v>
      </c>
      <c r="D22" s="93">
        <f>SUM(D23)</f>
        <v>0</v>
      </c>
    </row>
    <row r="23" spans="1:4" ht="19.5" customHeight="1">
      <c r="A23" s="36" t="s">
        <v>520</v>
      </c>
      <c r="B23" s="215" t="s">
        <v>523</v>
      </c>
      <c r="C23" s="39">
        <f>SUM(C24)</f>
        <v>10</v>
      </c>
      <c r="D23" s="39">
        <f>SUM(D24)</f>
        <v>0</v>
      </c>
    </row>
    <row r="24" spans="1:4" ht="27" customHeight="1">
      <c r="A24" s="36" t="s">
        <v>521</v>
      </c>
      <c r="B24" s="33" t="s">
        <v>17</v>
      </c>
      <c r="C24" s="39">
        <v>10</v>
      </c>
      <c r="D24" s="3">
        <v>0</v>
      </c>
    </row>
    <row r="25" spans="1:4" ht="26.25" customHeight="1">
      <c r="A25" s="94" t="s">
        <v>349</v>
      </c>
      <c r="B25" s="32" t="s">
        <v>65</v>
      </c>
      <c r="C25" s="54">
        <f aca="true" t="shared" si="0" ref="C25:D28">C26</f>
        <v>2200</v>
      </c>
      <c r="D25" s="54">
        <f t="shared" si="0"/>
        <v>5025.9</v>
      </c>
    </row>
    <row r="26" spans="1:4" ht="17.25" customHeight="1">
      <c r="A26" s="95" t="s">
        <v>440</v>
      </c>
      <c r="B26" s="67" t="s">
        <v>441</v>
      </c>
      <c r="C26" s="96">
        <f>C27</f>
        <v>2200</v>
      </c>
      <c r="D26" s="96">
        <f>D27</f>
        <v>5025.9</v>
      </c>
    </row>
    <row r="27" spans="1:4" ht="17.25" customHeight="1">
      <c r="A27" s="95" t="s">
        <v>524</v>
      </c>
      <c r="B27" s="67" t="s">
        <v>525</v>
      </c>
      <c r="C27" s="96">
        <f>SUM(C28)</f>
        <v>2200</v>
      </c>
      <c r="D27" s="96">
        <f>SUM(D28)</f>
        <v>5025.9</v>
      </c>
    </row>
    <row r="28" spans="1:4" ht="37.5" customHeight="1">
      <c r="A28" s="7" t="s">
        <v>418</v>
      </c>
      <c r="B28" s="11" t="s">
        <v>678</v>
      </c>
      <c r="C28" s="3">
        <f t="shared" si="0"/>
        <v>2200</v>
      </c>
      <c r="D28" s="3">
        <f t="shared" si="0"/>
        <v>5025.9</v>
      </c>
    </row>
    <row r="29" spans="1:4" ht="64.5" customHeight="1">
      <c r="A29" s="7" t="s">
        <v>423</v>
      </c>
      <c r="B29" s="11" t="s">
        <v>422</v>
      </c>
      <c r="C29" s="3">
        <v>2200</v>
      </c>
      <c r="D29" s="3">
        <v>5025.9</v>
      </c>
    </row>
    <row r="30" spans="1:4" ht="30" customHeight="1" hidden="1">
      <c r="A30" s="128" t="s">
        <v>445</v>
      </c>
      <c r="B30" s="32" t="s">
        <v>446</v>
      </c>
      <c r="C30" s="54">
        <f>SUM(C31)</f>
        <v>0</v>
      </c>
      <c r="D30" s="54">
        <f>SUM(D31)</f>
        <v>0</v>
      </c>
    </row>
    <row r="31" spans="1:4" ht="125.25" customHeight="1" hidden="1">
      <c r="A31" s="95" t="s">
        <v>447</v>
      </c>
      <c r="B31" s="67" t="s">
        <v>483</v>
      </c>
      <c r="C31" s="96">
        <f>SUM(C32)</f>
        <v>0</v>
      </c>
      <c r="D31" s="96">
        <f>SUM(D32)</f>
        <v>0</v>
      </c>
    </row>
    <row r="32" spans="1:4" ht="103.5" customHeight="1" hidden="1">
      <c r="A32" s="7" t="s">
        <v>448</v>
      </c>
      <c r="B32" s="11" t="s">
        <v>489</v>
      </c>
      <c r="C32" s="3">
        <v>0</v>
      </c>
      <c r="D32" s="3">
        <v>0</v>
      </c>
    </row>
    <row r="33" spans="1:4" ht="15.75" customHeight="1">
      <c r="A33" s="90" t="s">
        <v>18</v>
      </c>
      <c r="B33" s="32" t="s">
        <v>10</v>
      </c>
      <c r="C33" s="54">
        <f>C34+C36</f>
        <v>2442</v>
      </c>
      <c r="D33" s="54">
        <f>D34+D36</f>
        <v>1639.8999999999999</v>
      </c>
    </row>
    <row r="34" spans="1:4" ht="67.5" customHeight="1">
      <c r="A34" s="91" t="s">
        <v>355</v>
      </c>
      <c r="B34" s="67" t="s">
        <v>11</v>
      </c>
      <c r="C34" s="96">
        <f>SUM(C35)</f>
        <v>275</v>
      </c>
      <c r="D34" s="96">
        <f>SUM(D35)</f>
        <v>140.5</v>
      </c>
    </row>
    <row r="35" spans="1:4" ht="63" customHeight="1">
      <c r="A35" s="97" t="s">
        <v>64</v>
      </c>
      <c r="B35" s="38" t="s">
        <v>11</v>
      </c>
      <c r="C35" s="40">
        <v>275</v>
      </c>
      <c r="D35" s="40">
        <v>140.5</v>
      </c>
    </row>
    <row r="36" spans="1:4" ht="24.75" customHeight="1">
      <c r="A36" s="91" t="s">
        <v>47</v>
      </c>
      <c r="B36" s="67" t="s">
        <v>21</v>
      </c>
      <c r="C36" s="96">
        <f>C37</f>
        <v>2167</v>
      </c>
      <c r="D36" s="96">
        <f>D37</f>
        <v>1499.3999999999999</v>
      </c>
    </row>
    <row r="37" spans="1:4" ht="51.75" customHeight="1">
      <c r="A37" s="97" t="s">
        <v>19</v>
      </c>
      <c r="B37" s="38" t="s">
        <v>679</v>
      </c>
      <c r="C37" s="40">
        <f>SUM(C38+C39+C40)+C41</f>
        <v>2167</v>
      </c>
      <c r="D37" s="40">
        <f>SUM(D38+D39+D40)+D41</f>
        <v>1499.3999999999999</v>
      </c>
    </row>
    <row r="38" spans="1:4" ht="53.25" customHeight="1">
      <c r="A38" s="36" t="s">
        <v>356</v>
      </c>
      <c r="B38" s="38" t="s">
        <v>359</v>
      </c>
      <c r="C38" s="3">
        <v>1340</v>
      </c>
      <c r="D38" s="3">
        <v>1229.3</v>
      </c>
    </row>
    <row r="39" spans="1:4" ht="52.5" customHeight="1">
      <c r="A39" s="36" t="s">
        <v>357</v>
      </c>
      <c r="B39" s="38" t="s">
        <v>359</v>
      </c>
      <c r="C39" s="3">
        <v>650</v>
      </c>
      <c r="D39" s="3">
        <v>130</v>
      </c>
    </row>
    <row r="40" spans="1:4" ht="51.75" customHeight="1">
      <c r="A40" s="36" t="s">
        <v>358</v>
      </c>
      <c r="B40" s="38" t="s">
        <v>359</v>
      </c>
      <c r="C40" s="3">
        <v>167</v>
      </c>
      <c r="D40" s="3">
        <v>137.1</v>
      </c>
    </row>
    <row r="41" spans="1:4" ht="66.75" customHeight="1">
      <c r="A41" s="36" t="s">
        <v>526</v>
      </c>
      <c r="B41" s="214" t="s">
        <v>527</v>
      </c>
      <c r="C41" s="3">
        <v>10</v>
      </c>
      <c r="D41" s="3">
        <v>3</v>
      </c>
    </row>
    <row r="42" spans="1:4" ht="20.25" customHeight="1">
      <c r="A42" s="90" t="s">
        <v>528</v>
      </c>
      <c r="B42" s="32" t="s">
        <v>531</v>
      </c>
      <c r="C42" s="54">
        <f>C43</f>
        <v>10</v>
      </c>
      <c r="D42" s="54">
        <f>D43</f>
        <v>0</v>
      </c>
    </row>
    <row r="43" spans="1:4" ht="18.75" customHeight="1">
      <c r="A43" s="91" t="s">
        <v>529</v>
      </c>
      <c r="B43" s="213" t="s">
        <v>532</v>
      </c>
      <c r="C43" s="96">
        <f>SUM(C44)</f>
        <v>10</v>
      </c>
      <c r="D43" s="96">
        <f>SUM(D44)</f>
        <v>0</v>
      </c>
    </row>
    <row r="44" spans="1:4" ht="39.75" customHeight="1">
      <c r="A44" s="97" t="s">
        <v>530</v>
      </c>
      <c r="B44" s="214" t="s">
        <v>680</v>
      </c>
      <c r="C44" s="40">
        <v>10</v>
      </c>
      <c r="D44" s="40">
        <v>0</v>
      </c>
    </row>
    <row r="45" spans="1:4" ht="15" customHeight="1">
      <c r="A45" s="90" t="s">
        <v>361</v>
      </c>
      <c r="B45" s="32" t="s">
        <v>12</v>
      </c>
      <c r="C45" s="41">
        <f>C46</f>
        <v>29369.2</v>
      </c>
      <c r="D45" s="41">
        <f>D46</f>
        <v>21147.7</v>
      </c>
    </row>
    <row r="46" spans="1:4" ht="23.25" customHeight="1">
      <c r="A46" s="36" t="s">
        <v>360</v>
      </c>
      <c r="B46" s="11" t="s">
        <v>22</v>
      </c>
      <c r="C46" s="39">
        <f>C47+C50</f>
        <v>29369.2</v>
      </c>
      <c r="D46" s="39">
        <f>D47+D50</f>
        <v>21147.7</v>
      </c>
    </row>
    <row r="47" spans="1:4" ht="24.75" customHeight="1">
      <c r="A47" s="91" t="s">
        <v>362</v>
      </c>
      <c r="B47" s="67" t="s">
        <v>23</v>
      </c>
      <c r="C47" s="93">
        <f>C48</f>
        <v>16379</v>
      </c>
      <c r="D47" s="93">
        <f>D48</f>
        <v>12284.1</v>
      </c>
    </row>
    <row r="48" spans="1:4" ht="27" customHeight="1">
      <c r="A48" s="36" t="s">
        <v>442</v>
      </c>
      <c r="B48" s="11" t="s">
        <v>24</v>
      </c>
      <c r="C48" s="39">
        <f>C49</f>
        <v>16379</v>
      </c>
      <c r="D48" s="39">
        <f>D49</f>
        <v>12284.1</v>
      </c>
    </row>
    <row r="49" spans="1:4" ht="40.5" customHeight="1">
      <c r="A49" s="36" t="s">
        <v>443</v>
      </c>
      <c r="B49" s="11" t="s">
        <v>681</v>
      </c>
      <c r="C49" s="39">
        <v>16379</v>
      </c>
      <c r="D49" s="3">
        <v>12284.1</v>
      </c>
    </row>
    <row r="50" spans="1:4" ht="25.5" customHeight="1">
      <c r="A50" s="95" t="s">
        <v>363</v>
      </c>
      <c r="B50" s="67" t="s">
        <v>68</v>
      </c>
      <c r="C50" s="93">
        <f>C51+C54</f>
        <v>12990.2</v>
      </c>
      <c r="D50" s="93">
        <f>D51+D54</f>
        <v>8863.6</v>
      </c>
    </row>
    <row r="51" spans="1:4" ht="38.25" customHeight="1">
      <c r="A51" s="98" t="s">
        <v>364</v>
      </c>
      <c r="B51" s="68" t="s">
        <v>69</v>
      </c>
      <c r="C51" s="99">
        <f>C52+C53</f>
        <v>3216.1</v>
      </c>
      <c r="D51" s="99">
        <f>D52+D53</f>
        <v>2150.1</v>
      </c>
    </row>
    <row r="52" spans="1:4" ht="66.75" customHeight="1">
      <c r="A52" s="7" t="s">
        <v>366</v>
      </c>
      <c r="B52" s="11" t="s">
        <v>682</v>
      </c>
      <c r="C52" s="39">
        <v>3210.5</v>
      </c>
      <c r="D52" s="3">
        <v>2144.5</v>
      </c>
    </row>
    <row r="53" spans="1:4" ht="88.5" customHeight="1">
      <c r="A53" s="7" t="s">
        <v>365</v>
      </c>
      <c r="B53" s="11" t="s">
        <v>133</v>
      </c>
      <c r="C53" s="39">
        <v>5.6</v>
      </c>
      <c r="D53" s="3">
        <v>5.6</v>
      </c>
    </row>
    <row r="54" spans="1:4" ht="38.25" customHeight="1">
      <c r="A54" s="98" t="s">
        <v>376</v>
      </c>
      <c r="B54" s="68" t="s">
        <v>380</v>
      </c>
      <c r="C54" s="99">
        <f>C55</f>
        <v>9774.1</v>
      </c>
      <c r="D54" s="99">
        <f>D55</f>
        <v>6713.5</v>
      </c>
    </row>
    <row r="55" spans="1:4" ht="64.5" customHeight="1">
      <c r="A55" s="7" t="s">
        <v>377</v>
      </c>
      <c r="B55" s="11" t="s">
        <v>683</v>
      </c>
      <c r="C55" s="39">
        <f>C56+C57</f>
        <v>9774.1</v>
      </c>
      <c r="D55" s="39">
        <f>D56+D57</f>
        <v>6713.5</v>
      </c>
    </row>
    <row r="56" spans="1:4" ht="40.5" customHeight="1">
      <c r="A56" s="7" t="s">
        <v>378</v>
      </c>
      <c r="B56" s="11" t="s">
        <v>684</v>
      </c>
      <c r="C56" s="39">
        <v>6944.8</v>
      </c>
      <c r="D56" s="3">
        <v>4782.6</v>
      </c>
    </row>
    <row r="57" spans="1:4" ht="38.25" customHeight="1">
      <c r="A57" s="8" t="s">
        <v>379</v>
      </c>
      <c r="B57" s="11" t="s">
        <v>685</v>
      </c>
      <c r="C57" s="39">
        <v>2829.3</v>
      </c>
      <c r="D57" s="40">
        <v>1930.9</v>
      </c>
    </row>
    <row r="58" spans="1:4" ht="14.25" customHeight="1">
      <c r="A58" s="8"/>
      <c r="B58" s="32" t="s">
        <v>71</v>
      </c>
      <c r="C58" s="41">
        <f>C7+C19+C25+C30+C33+C45+C42+C22</f>
        <v>86174.2</v>
      </c>
      <c r="D58" s="41">
        <f>D7+D19+D25+D30+D33+D45+D42+D22</f>
        <v>66206.1</v>
      </c>
    </row>
    <row r="59" spans="1:4" ht="15" customHeight="1">
      <c r="A59" s="262" t="s">
        <v>13</v>
      </c>
      <c r="B59" s="263"/>
      <c r="C59" s="263"/>
      <c r="D59" s="264"/>
    </row>
    <row r="60" spans="1:4" ht="25.5" customHeight="1">
      <c r="A60" s="130" t="s">
        <v>490</v>
      </c>
      <c r="B60" s="74" t="s">
        <v>72</v>
      </c>
      <c r="C60" s="75">
        <f>C61</f>
        <v>3080.9</v>
      </c>
      <c r="D60" s="75">
        <f>D61</f>
        <v>2165.3</v>
      </c>
    </row>
    <row r="61" spans="1:4" ht="15" customHeight="1">
      <c r="A61" s="131" t="s">
        <v>491</v>
      </c>
      <c r="B61" s="42" t="s">
        <v>48</v>
      </c>
      <c r="C61" s="43">
        <f>C62+C73</f>
        <v>3080.9</v>
      </c>
      <c r="D61" s="43">
        <f>D62+D73</f>
        <v>2165.3</v>
      </c>
    </row>
    <row r="62" spans="1:4" ht="39.75" customHeight="1">
      <c r="A62" s="131" t="s">
        <v>492</v>
      </c>
      <c r="B62" s="44" t="s">
        <v>288</v>
      </c>
      <c r="C62" s="51">
        <f>C63</f>
        <v>1147.3</v>
      </c>
      <c r="D62" s="51">
        <f>D63</f>
        <v>911.5999999999999</v>
      </c>
    </row>
    <row r="63" spans="1:4" ht="13.5" customHeight="1">
      <c r="A63" s="131" t="s">
        <v>533</v>
      </c>
      <c r="B63" s="5" t="s">
        <v>686</v>
      </c>
      <c r="C63" s="51">
        <f>C64+C69</f>
        <v>1147.3</v>
      </c>
      <c r="D63" s="51">
        <f>D64+D69</f>
        <v>911.5999999999999</v>
      </c>
    </row>
    <row r="64" spans="1:4" ht="29.25" customHeight="1">
      <c r="A64" s="132" t="s">
        <v>534</v>
      </c>
      <c r="B64" s="34" t="s">
        <v>605</v>
      </c>
      <c r="C64" s="92">
        <f>C65</f>
        <v>1117.3</v>
      </c>
      <c r="D64" s="92">
        <f>D65</f>
        <v>891.5999999999999</v>
      </c>
    </row>
    <row r="65" spans="1:4" ht="14.25" customHeight="1">
      <c r="A65" s="134" t="s">
        <v>689</v>
      </c>
      <c r="B65" s="135" t="s">
        <v>25</v>
      </c>
      <c r="C65" s="136">
        <f>C66+C67+C68</f>
        <v>1117.3</v>
      </c>
      <c r="D65" s="136">
        <f>D66+D67+D68</f>
        <v>891.5999999999999</v>
      </c>
    </row>
    <row r="66" spans="1:4" ht="14.25" customHeight="1">
      <c r="A66" s="129" t="s">
        <v>687</v>
      </c>
      <c r="B66" s="6" t="s">
        <v>26</v>
      </c>
      <c r="C66" s="35">
        <v>888.2</v>
      </c>
      <c r="D66" s="39">
        <v>684.8</v>
      </c>
    </row>
    <row r="67" spans="1:4" ht="13.5" customHeight="1">
      <c r="A67" s="129" t="s">
        <v>688</v>
      </c>
      <c r="B67" s="6" t="s">
        <v>27</v>
      </c>
      <c r="C67" s="35">
        <v>229.1</v>
      </c>
      <c r="D67" s="45" t="s">
        <v>920</v>
      </c>
    </row>
    <row r="68" spans="1:4" ht="13.5" customHeight="1" hidden="1">
      <c r="A68" s="129" t="s">
        <v>535</v>
      </c>
      <c r="B68" s="6" t="s">
        <v>28</v>
      </c>
      <c r="C68" s="35">
        <v>0</v>
      </c>
      <c r="D68" s="39">
        <v>0</v>
      </c>
    </row>
    <row r="69" spans="1:4" ht="27" customHeight="1">
      <c r="A69" s="132" t="s">
        <v>536</v>
      </c>
      <c r="B69" s="34" t="s">
        <v>551</v>
      </c>
      <c r="C69" s="92">
        <f>SUM(C70)</f>
        <v>30</v>
      </c>
      <c r="D69" s="92">
        <f>SUM(D70)</f>
        <v>20</v>
      </c>
    </row>
    <row r="70" spans="1:4" ht="13.5" customHeight="1">
      <c r="A70" s="134" t="s">
        <v>690</v>
      </c>
      <c r="B70" s="135" t="s">
        <v>30</v>
      </c>
      <c r="C70" s="136">
        <f>C71+C72</f>
        <v>30</v>
      </c>
      <c r="D70" s="136">
        <f>D71+D72</f>
        <v>20</v>
      </c>
    </row>
    <row r="71" spans="1:4" ht="13.5" customHeight="1">
      <c r="A71" s="129" t="s">
        <v>691</v>
      </c>
      <c r="B71" s="33" t="s">
        <v>31</v>
      </c>
      <c r="C71" s="35">
        <v>30</v>
      </c>
      <c r="D71" s="35">
        <v>20</v>
      </c>
    </row>
    <row r="72" spans="1:4" ht="13.5" customHeight="1" hidden="1">
      <c r="A72" s="129" t="s">
        <v>537</v>
      </c>
      <c r="B72" s="6" t="s">
        <v>32</v>
      </c>
      <c r="C72" s="35">
        <v>0</v>
      </c>
      <c r="D72" s="35">
        <v>0</v>
      </c>
    </row>
    <row r="73" spans="1:4" ht="51.75" customHeight="1">
      <c r="A73" s="131" t="s">
        <v>494</v>
      </c>
      <c r="B73" s="44" t="s">
        <v>888</v>
      </c>
      <c r="C73" s="51">
        <f>C74+C78</f>
        <v>1933.6000000000001</v>
      </c>
      <c r="D73" s="51">
        <f>D74+D78</f>
        <v>1253.7000000000003</v>
      </c>
    </row>
    <row r="74" spans="1:4" ht="81.75" customHeight="1">
      <c r="A74" s="131" t="s">
        <v>538</v>
      </c>
      <c r="B74" s="67" t="s">
        <v>692</v>
      </c>
      <c r="C74" s="51">
        <f aca="true" t="shared" si="1" ref="C74:D76">C75</f>
        <v>132.3</v>
      </c>
      <c r="D74" s="51">
        <f t="shared" si="1"/>
        <v>15.9</v>
      </c>
    </row>
    <row r="75" spans="1:4" ht="30" customHeight="1">
      <c r="A75" s="132" t="s">
        <v>666</v>
      </c>
      <c r="B75" s="34" t="s">
        <v>605</v>
      </c>
      <c r="C75" s="92">
        <f t="shared" si="1"/>
        <v>132.3</v>
      </c>
      <c r="D75" s="92">
        <f t="shared" si="1"/>
        <v>15.9</v>
      </c>
    </row>
    <row r="76" spans="1:4" ht="14.25" customHeight="1">
      <c r="A76" s="134" t="s">
        <v>693</v>
      </c>
      <c r="B76" s="135" t="s">
        <v>30</v>
      </c>
      <c r="C76" s="136">
        <f t="shared" si="1"/>
        <v>132.3</v>
      </c>
      <c r="D76" s="136">
        <f t="shared" si="1"/>
        <v>15.9</v>
      </c>
    </row>
    <row r="77" spans="1:4" ht="14.25" customHeight="1">
      <c r="A77" s="129" t="s">
        <v>694</v>
      </c>
      <c r="B77" s="6" t="s">
        <v>35</v>
      </c>
      <c r="C77" s="46">
        <v>132.3</v>
      </c>
      <c r="D77" s="46">
        <v>15.9</v>
      </c>
    </row>
    <row r="78" spans="1:4" ht="41.25" customHeight="1">
      <c r="A78" s="131" t="s">
        <v>539</v>
      </c>
      <c r="B78" s="67" t="s">
        <v>695</v>
      </c>
      <c r="C78" s="51">
        <f>C79+C83+C93</f>
        <v>1801.3000000000002</v>
      </c>
      <c r="D78" s="51">
        <f>D79+D83+D93</f>
        <v>1237.8000000000002</v>
      </c>
    </row>
    <row r="79" spans="1:4" ht="30" customHeight="1">
      <c r="A79" s="132" t="s">
        <v>540</v>
      </c>
      <c r="B79" s="34" t="s">
        <v>605</v>
      </c>
      <c r="C79" s="92">
        <f>C80</f>
        <v>1433.9</v>
      </c>
      <c r="D79" s="92">
        <f>D80</f>
        <v>1036.6000000000001</v>
      </c>
    </row>
    <row r="80" spans="1:4" ht="14.25" customHeight="1">
      <c r="A80" s="134" t="s">
        <v>696</v>
      </c>
      <c r="B80" s="135" t="s">
        <v>25</v>
      </c>
      <c r="C80" s="136">
        <f>C81+C82</f>
        <v>1433.9</v>
      </c>
      <c r="D80" s="136">
        <f>D81+D82</f>
        <v>1036.6000000000001</v>
      </c>
    </row>
    <row r="81" spans="1:4" ht="13.5" customHeight="1">
      <c r="A81" s="129" t="s">
        <v>697</v>
      </c>
      <c r="B81" s="6" t="s">
        <v>26</v>
      </c>
      <c r="C81" s="35">
        <v>1101.3</v>
      </c>
      <c r="D81" s="45" t="s">
        <v>921</v>
      </c>
    </row>
    <row r="82" spans="1:4" ht="14.25" customHeight="1">
      <c r="A82" s="129" t="s">
        <v>698</v>
      </c>
      <c r="B82" s="6" t="s">
        <v>27</v>
      </c>
      <c r="C82" s="35">
        <v>332.6</v>
      </c>
      <c r="D82" s="35">
        <v>240.4</v>
      </c>
    </row>
    <row r="83" spans="1:4" ht="27" customHeight="1">
      <c r="A83" s="132" t="s">
        <v>541</v>
      </c>
      <c r="B83" s="34" t="s">
        <v>551</v>
      </c>
      <c r="C83" s="92">
        <f>SUM(C84+C90)</f>
        <v>365.2</v>
      </c>
      <c r="D83" s="92">
        <f>SUM(D84+D90)</f>
        <v>199.9</v>
      </c>
    </row>
    <row r="84" spans="1:4" ht="14.25" customHeight="1">
      <c r="A84" s="134" t="s">
        <v>699</v>
      </c>
      <c r="B84" s="135" t="s">
        <v>30</v>
      </c>
      <c r="C84" s="136">
        <f>C85+C86+C87+C88+C89</f>
        <v>208.1</v>
      </c>
      <c r="D84" s="136">
        <f>D85+D86+D87+D88+D89</f>
        <v>187.9</v>
      </c>
    </row>
    <row r="85" spans="1:4" ht="14.25" customHeight="1">
      <c r="A85" s="129" t="s">
        <v>700</v>
      </c>
      <c r="B85" s="6" t="s">
        <v>31</v>
      </c>
      <c r="C85" s="35">
        <v>1.6</v>
      </c>
      <c r="D85" s="35">
        <v>1.6</v>
      </c>
    </row>
    <row r="86" spans="1:4" ht="14.25" customHeight="1">
      <c r="A86" s="129" t="s">
        <v>701</v>
      </c>
      <c r="B86" s="6" t="s">
        <v>32</v>
      </c>
      <c r="C86" s="35">
        <v>28.6</v>
      </c>
      <c r="D86" s="35">
        <v>21.4</v>
      </c>
    </row>
    <row r="87" spans="1:4" ht="14.25" customHeight="1">
      <c r="A87" s="129" t="s">
        <v>702</v>
      </c>
      <c r="B87" s="6" t="s">
        <v>33</v>
      </c>
      <c r="C87" s="35">
        <v>62.9</v>
      </c>
      <c r="D87" s="35">
        <v>62.9</v>
      </c>
    </row>
    <row r="88" spans="1:4" ht="14.25" customHeight="1">
      <c r="A88" s="129" t="s">
        <v>703</v>
      </c>
      <c r="B88" s="6" t="s">
        <v>34</v>
      </c>
      <c r="C88" s="35">
        <v>67</v>
      </c>
      <c r="D88" s="35">
        <v>59.1</v>
      </c>
    </row>
    <row r="89" spans="1:4" ht="14.25" customHeight="1">
      <c r="A89" s="129" t="s">
        <v>704</v>
      </c>
      <c r="B89" s="6" t="s">
        <v>35</v>
      </c>
      <c r="C89" s="46">
        <v>48</v>
      </c>
      <c r="D89" s="46">
        <v>42.9</v>
      </c>
    </row>
    <row r="90" spans="1:4" ht="14.25" customHeight="1">
      <c r="A90" s="134" t="s">
        <v>706</v>
      </c>
      <c r="B90" s="135" t="s">
        <v>37</v>
      </c>
      <c r="C90" s="138">
        <f>SUM(C92)+C91</f>
        <v>157.1</v>
      </c>
      <c r="D90" s="138">
        <f>SUM(D92)+D91</f>
        <v>12</v>
      </c>
    </row>
    <row r="91" spans="1:4" ht="14.25" customHeight="1">
      <c r="A91" s="129" t="s">
        <v>707</v>
      </c>
      <c r="B91" s="6" t="s">
        <v>38</v>
      </c>
      <c r="C91" s="138">
        <v>117.1</v>
      </c>
      <c r="D91" s="138">
        <v>0</v>
      </c>
    </row>
    <row r="92" spans="1:4" ht="14.25" customHeight="1">
      <c r="A92" s="129" t="s">
        <v>705</v>
      </c>
      <c r="B92" s="6" t="s">
        <v>39</v>
      </c>
      <c r="C92" s="46">
        <v>40</v>
      </c>
      <c r="D92" s="46">
        <v>12</v>
      </c>
    </row>
    <row r="93" spans="1:4" ht="14.25" customHeight="1">
      <c r="A93" s="132" t="s">
        <v>542</v>
      </c>
      <c r="B93" s="34" t="s">
        <v>496</v>
      </c>
      <c r="C93" s="137">
        <f>SUM(C94)</f>
        <v>2.2</v>
      </c>
      <c r="D93" s="137">
        <f>SUM(D94)</f>
        <v>1.3</v>
      </c>
    </row>
    <row r="94" spans="1:4" ht="14.25" customHeight="1">
      <c r="A94" s="134" t="s">
        <v>708</v>
      </c>
      <c r="B94" s="135" t="s">
        <v>36</v>
      </c>
      <c r="C94" s="138">
        <v>2.2</v>
      </c>
      <c r="D94" s="138">
        <v>1.3</v>
      </c>
    </row>
    <row r="95" spans="1:4" ht="19.5" customHeight="1" hidden="1">
      <c r="A95" s="130" t="s">
        <v>543</v>
      </c>
      <c r="B95" s="74" t="s">
        <v>544</v>
      </c>
      <c r="C95" s="75">
        <f>C96</f>
        <v>0</v>
      </c>
      <c r="D95" s="75">
        <f>D96</f>
        <v>0</v>
      </c>
    </row>
    <row r="96" spans="1:4" ht="14.25" customHeight="1" hidden="1">
      <c r="A96" s="131" t="s">
        <v>545</v>
      </c>
      <c r="B96" s="42" t="s">
        <v>48</v>
      </c>
      <c r="C96" s="47">
        <f>SUM(C97)</f>
        <v>0</v>
      </c>
      <c r="D96" s="47">
        <f>SUM(D97)</f>
        <v>0</v>
      </c>
    </row>
    <row r="97" spans="1:4" ht="19.5" customHeight="1" hidden="1">
      <c r="A97" s="131" t="s">
        <v>546</v>
      </c>
      <c r="B97" s="133" t="s">
        <v>547</v>
      </c>
      <c r="C97" s="47">
        <f>SUM(C98)</f>
        <v>0</v>
      </c>
      <c r="D97" s="47">
        <f>SUM(D98)</f>
        <v>0</v>
      </c>
    </row>
    <row r="98" spans="1:4" ht="15.75" customHeight="1" hidden="1">
      <c r="A98" s="131" t="s">
        <v>548</v>
      </c>
      <c r="B98" s="133" t="s">
        <v>549</v>
      </c>
      <c r="C98" s="47">
        <f>SUM(C102)+C99</f>
        <v>0</v>
      </c>
      <c r="D98" s="47">
        <f>SUM(D102)+D99</f>
        <v>0</v>
      </c>
    </row>
    <row r="99" spans="1:4" ht="27.75" customHeight="1" hidden="1">
      <c r="A99" s="132" t="s">
        <v>659</v>
      </c>
      <c r="B99" s="34" t="s">
        <v>605</v>
      </c>
      <c r="C99" s="137">
        <f>SUM(C100)</f>
        <v>0</v>
      </c>
      <c r="D99" s="137">
        <f>SUM(D100)</f>
        <v>0</v>
      </c>
    </row>
    <row r="100" spans="1:4" ht="17.25" customHeight="1" hidden="1">
      <c r="A100" s="134" t="s">
        <v>664</v>
      </c>
      <c r="B100" s="135" t="s">
        <v>36</v>
      </c>
      <c r="C100" s="138">
        <f>SUM(C101)</f>
        <v>0</v>
      </c>
      <c r="D100" s="138">
        <f>SUM(D101)</f>
        <v>0</v>
      </c>
    </row>
    <row r="101" spans="1:4" ht="14.25" customHeight="1" hidden="1">
      <c r="A101" s="129" t="s">
        <v>664</v>
      </c>
      <c r="B101" s="6" t="s">
        <v>36</v>
      </c>
      <c r="C101" s="46">
        <v>0</v>
      </c>
      <c r="D101" s="46">
        <v>0</v>
      </c>
    </row>
    <row r="102" spans="1:4" ht="27.75" customHeight="1" hidden="1">
      <c r="A102" s="132" t="s">
        <v>550</v>
      </c>
      <c r="B102" s="34" t="s">
        <v>551</v>
      </c>
      <c r="C102" s="137">
        <f>SUM(C103)</f>
        <v>0</v>
      </c>
      <c r="D102" s="137">
        <f>SUM(D103)</f>
        <v>0</v>
      </c>
    </row>
    <row r="103" spans="1:4" ht="17.25" customHeight="1" hidden="1">
      <c r="A103" s="134" t="s">
        <v>665</v>
      </c>
      <c r="B103" s="135" t="s">
        <v>36</v>
      </c>
      <c r="C103" s="138">
        <f>SUM(C104)</f>
        <v>0</v>
      </c>
      <c r="D103" s="138">
        <f>SUM(D104)</f>
        <v>0</v>
      </c>
    </row>
    <row r="104" spans="1:4" ht="14.25" customHeight="1" hidden="1">
      <c r="A104" s="129" t="s">
        <v>665</v>
      </c>
      <c r="B104" s="6" t="s">
        <v>36</v>
      </c>
      <c r="C104" s="46">
        <v>0</v>
      </c>
      <c r="D104" s="46">
        <v>0</v>
      </c>
    </row>
    <row r="105" spans="1:4" ht="27.75" customHeight="1">
      <c r="A105" s="130" t="s">
        <v>499</v>
      </c>
      <c r="B105" s="77" t="s">
        <v>73</v>
      </c>
      <c r="C105" s="76">
        <f>C106+C184+C196+C202+C253+C259+C299+C270+C306</f>
        <v>80673.90000000001</v>
      </c>
      <c r="D105" s="76">
        <f>D106+D184+D196+D202+D253+D259+D299+D270+D306</f>
        <v>39548</v>
      </c>
    </row>
    <row r="106" spans="1:4" ht="14.25" customHeight="1">
      <c r="A106" s="131" t="s">
        <v>500</v>
      </c>
      <c r="B106" s="42" t="s">
        <v>48</v>
      </c>
      <c r="C106" s="47">
        <f>C107+C138+C142</f>
        <v>14023.400000000001</v>
      </c>
      <c r="D106" s="47">
        <f>D107+D138+D142</f>
        <v>9105.5</v>
      </c>
    </row>
    <row r="107" spans="1:4" ht="52.5" customHeight="1">
      <c r="A107" s="131" t="s">
        <v>501</v>
      </c>
      <c r="B107" s="44" t="s">
        <v>901</v>
      </c>
      <c r="C107" s="4">
        <f>C108+C117+C134</f>
        <v>11341.000000000002</v>
      </c>
      <c r="D107" s="4">
        <f>D108+D117+D134</f>
        <v>7506.000000000001</v>
      </c>
    </row>
    <row r="108" spans="1:4" ht="56.25" customHeight="1">
      <c r="A108" s="131" t="s">
        <v>552</v>
      </c>
      <c r="B108" s="34" t="s">
        <v>709</v>
      </c>
      <c r="C108" s="51">
        <f>C109+C113</f>
        <v>1151.5</v>
      </c>
      <c r="D108" s="51">
        <f>D109+D113</f>
        <v>843.8</v>
      </c>
    </row>
    <row r="109" spans="1:4" ht="25.5" customHeight="1">
      <c r="A109" s="132" t="s">
        <v>553</v>
      </c>
      <c r="B109" s="34" t="s">
        <v>605</v>
      </c>
      <c r="C109" s="92">
        <f>C110</f>
        <v>1117.3</v>
      </c>
      <c r="D109" s="92">
        <f>D110</f>
        <v>829</v>
      </c>
    </row>
    <row r="110" spans="1:4" ht="12.75" customHeight="1">
      <c r="A110" s="134" t="s">
        <v>710</v>
      </c>
      <c r="B110" s="135" t="s">
        <v>25</v>
      </c>
      <c r="C110" s="136">
        <f>C111+C112</f>
        <v>1117.3</v>
      </c>
      <c r="D110" s="136">
        <f>D111+D112</f>
        <v>829</v>
      </c>
    </row>
    <row r="111" spans="1:4" ht="12.75" customHeight="1">
      <c r="A111" s="129" t="s">
        <v>711</v>
      </c>
      <c r="B111" s="6" t="s">
        <v>26</v>
      </c>
      <c r="C111" s="35">
        <v>888.2</v>
      </c>
      <c r="D111" s="39">
        <v>651.2</v>
      </c>
    </row>
    <row r="112" spans="1:4" ht="12.75" customHeight="1">
      <c r="A112" s="129" t="s">
        <v>712</v>
      </c>
      <c r="B112" s="6" t="s">
        <v>27</v>
      </c>
      <c r="C112" s="35">
        <v>229.1</v>
      </c>
      <c r="D112" s="39">
        <v>177.8</v>
      </c>
    </row>
    <row r="113" spans="1:4" ht="25.5" customHeight="1">
      <c r="A113" s="132" t="s">
        <v>554</v>
      </c>
      <c r="B113" s="34" t="s">
        <v>551</v>
      </c>
      <c r="C113" s="92">
        <f>SUM(C114)</f>
        <v>34.2</v>
      </c>
      <c r="D113" s="92">
        <f>SUM(D114)</f>
        <v>14.8</v>
      </c>
    </row>
    <row r="114" spans="1:4" ht="13.5" customHeight="1">
      <c r="A114" s="134" t="s">
        <v>713</v>
      </c>
      <c r="B114" s="135" t="s">
        <v>30</v>
      </c>
      <c r="C114" s="136">
        <f>C115+C116</f>
        <v>34.2</v>
      </c>
      <c r="D114" s="136">
        <f>D115+D116</f>
        <v>14.8</v>
      </c>
    </row>
    <row r="115" spans="1:4" ht="13.5" customHeight="1">
      <c r="A115" s="129" t="s">
        <v>714</v>
      </c>
      <c r="B115" s="33" t="s">
        <v>31</v>
      </c>
      <c r="C115" s="35">
        <v>30</v>
      </c>
      <c r="D115" s="35">
        <v>10.8</v>
      </c>
    </row>
    <row r="116" spans="1:4" ht="13.5" customHeight="1">
      <c r="A116" s="129" t="s">
        <v>715</v>
      </c>
      <c r="B116" s="33" t="s">
        <v>35</v>
      </c>
      <c r="C116" s="35">
        <v>4.2</v>
      </c>
      <c r="D116" s="35">
        <v>4</v>
      </c>
    </row>
    <row r="117" spans="1:4" ht="42" customHeight="1">
      <c r="A117" s="131" t="s">
        <v>555</v>
      </c>
      <c r="B117" s="67" t="s">
        <v>716</v>
      </c>
      <c r="C117" s="51">
        <f>C118+C122+C132</f>
        <v>10183.900000000001</v>
      </c>
      <c r="D117" s="51">
        <f>D118+D122+D132</f>
        <v>6656.6</v>
      </c>
    </row>
    <row r="118" spans="1:4" ht="30" customHeight="1">
      <c r="A118" s="132" t="s">
        <v>556</v>
      </c>
      <c r="B118" s="34" t="s">
        <v>605</v>
      </c>
      <c r="C118" s="92">
        <f>C119</f>
        <v>7564.200000000001</v>
      </c>
      <c r="D118" s="92">
        <f>D119</f>
        <v>5580</v>
      </c>
    </row>
    <row r="119" spans="1:4" ht="12.75" customHeight="1">
      <c r="A119" s="134" t="s">
        <v>717</v>
      </c>
      <c r="B119" s="135" t="s">
        <v>25</v>
      </c>
      <c r="C119" s="136">
        <f>C120+C121</f>
        <v>7564.200000000001</v>
      </c>
      <c r="D119" s="136">
        <f>D120+D121</f>
        <v>5580</v>
      </c>
    </row>
    <row r="120" spans="1:4" ht="12.75" customHeight="1">
      <c r="A120" s="129" t="s">
        <v>718</v>
      </c>
      <c r="B120" s="6" t="s">
        <v>26</v>
      </c>
      <c r="C120" s="35">
        <v>5826.1</v>
      </c>
      <c r="D120" s="35">
        <v>4278.2</v>
      </c>
    </row>
    <row r="121" spans="1:4" ht="12.75" customHeight="1">
      <c r="A121" s="129" t="s">
        <v>719</v>
      </c>
      <c r="B121" s="6" t="s">
        <v>27</v>
      </c>
      <c r="C121" s="35">
        <v>1738.1</v>
      </c>
      <c r="D121" s="35">
        <v>1301.8</v>
      </c>
    </row>
    <row r="122" spans="1:4" ht="25.5" customHeight="1">
      <c r="A122" s="132" t="s">
        <v>557</v>
      </c>
      <c r="B122" s="34" t="s">
        <v>551</v>
      </c>
      <c r="C122" s="92">
        <f>SUM(C123+C129)</f>
        <v>2574.7</v>
      </c>
      <c r="D122" s="92">
        <f>SUM(D123+D129)</f>
        <v>1069</v>
      </c>
    </row>
    <row r="123" spans="1:4" ht="12.75" customHeight="1">
      <c r="A123" s="134" t="s">
        <v>720</v>
      </c>
      <c r="B123" s="135" t="s">
        <v>30</v>
      </c>
      <c r="C123" s="136">
        <f>C124+C125+C126+C127+C128</f>
        <v>1735.2999999999997</v>
      </c>
      <c r="D123" s="136">
        <f>D124+D125+D126+D127+D128</f>
        <v>868.8</v>
      </c>
    </row>
    <row r="124" spans="1:4" ht="12.75" customHeight="1">
      <c r="A124" s="129" t="s">
        <v>721</v>
      </c>
      <c r="B124" s="6" t="s">
        <v>31</v>
      </c>
      <c r="C124" s="35">
        <v>210.5</v>
      </c>
      <c r="D124" s="39">
        <v>152.5</v>
      </c>
    </row>
    <row r="125" spans="1:4" ht="12.75" customHeight="1">
      <c r="A125" s="129" t="s">
        <v>722</v>
      </c>
      <c r="B125" s="6" t="s">
        <v>32</v>
      </c>
      <c r="C125" s="35">
        <v>57.2</v>
      </c>
      <c r="D125" s="39">
        <v>42.8</v>
      </c>
    </row>
    <row r="126" spans="1:4" ht="12.75" customHeight="1">
      <c r="A126" s="129" t="s">
        <v>723</v>
      </c>
      <c r="B126" s="6" t="s">
        <v>33</v>
      </c>
      <c r="C126" s="35">
        <v>310.7</v>
      </c>
      <c r="D126" s="39">
        <v>128.8</v>
      </c>
    </row>
    <row r="127" spans="1:4" ht="12.75" customHeight="1">
      <c r="A127" s="129" t="s">
        <v>724</v>
      </c>
      <c r="B127" s="6" t="s">
        <v>34</v>
      </c>
      <c r="C127" s="35">
        <v>711.3</v>
      </c>
      <c r="D127" s="39">
        <v>265.4</v>
      </c>
    </row>
    <row r="128" spans="1:4" ht="12.75" customHeight="1">
      <c r="A128" s="129" t="s">
        <v>725</v>
      </c>
      <c r="B128" s="6" t="s">
        <v>35</v>
      </c>
      <c r="C128" s="35">
        <v>445.6</v>
      </c>
      <c r="D128" s="39">
        <v>279.3</v>
      </c>
    </row>
    <row r="129" spans="1:4" ht="12.75" customHeight="1">
      <c r="A129" s="134" t="s">
        <v>726</v>
      </c>
      <c r="B129" s="135" t="s">
        <v>37</v>
      </c>
      <c r="C129" s="136">
        <f>C130+C131</f>
        <v>839.4</v>
      </c>
      <c r="D129" s="136">
        <f>D130+D131</f>
        <v>200.20000000000002</v>
      </c>
    </row>
    <row r="130" spans="1:4" ht="12.75" customHeight="1">
      <c r="A130" s="129" t="s">
        <v>727</v>
      </c>
      <c r="B130" s="6" t="s">
        <v>38</v>
      </c>
      <c r="C130" s="35">
        <v>570.9</v>
      </c>
      <c r="D130" s="39">
        <v>70.9</v>
      </c>
    </row>
    <row r="131" spans="1:4" ht="12.75" customHeight="1">
      <c r="A131" s="129" t="s">
        <v>728</v>
      </c>
      <c r="B131" s="6" t="s">
        <v>39</v>
      </c>
      <c r="C131" s="35">
        <v>268.5</v>
      </c>
      <c r="D131" s="39">
        <v>129.3</v>
      </c>
    </row>
    <row r="132" spans="1:4" ht="12.75" customHeight="1">
      <c r="A132" s="132" t="s">
        <v>558</v>
      </c>
      <c r="B132" s="34" t="s">
        <v>496</v>
      </c>
      <c r="C132" s="92">
        <f>SUM(C133)</f>
        <v>45</v>
      </c>
      <c r="D132" s="92">
        <f>SUM(D133)</f>
        <v>7.6</v>
      </c>
    </row>
    <row r="133" spans="1:4" ht="12.75" customHeight="1">
      <c r="A133" s="134" t="s">
        <v>729</v>
      </c>
      <c r="B133" s="135" t="s">
        <v>36</v>
      </c>
      <c r="C133" s="136">
        <v>45</v>
      </c>
      <c r="D133" s="99">
        <v>7.6</v>
      </c>
    </row>
    <row r="134" spans="1:4" ht="54" customHeight="1">
      <c r="A134" s="131" t="s">
        <v>730</v>
      </c>
      <c r="B134" s="67" t="s">
        <v>733</v>
      </c>
      <c r="C134" s="51">
        <f>C135</f>
        <v>5.6</v>
      </c>
      <c r="D134" s="51">
        <f>D135</f>
        <v>5.6</v>
      </c>
    </row>
    <row r="135" spans="1:4" ht="27" customHeight="1">
      <c r="A135" s="132" t="s">
        <v>731</v>
      </c>
      <c r="B135" s="34" t="s">
        <v>551</v>
      </c>
      <c r="C135" s="92">
        <f>SUM(C136)</f>
        <v>5.6</v>
      </c>
      <c r="D135" s="92">
        <f>SUM(D136)</f>
        <v>5.6</v>
      </c>
    </row>
    <row r="136" spans="1:4" ht="15" customHeight="1">
      <c r="A136" s="134" t="s">
        <v>732</v>
      </c>
      <c r="B136" s="68" t="s">
        <v>30</v>
      </c>
      <c r="C136" s="136">
        <f>SUM(C137)</f>
        <v>5.6</v>
      </c>
      <c r="D136" s="136">
        <f>SUM(D137)</f>
        <v>5.6</v>
      </c>
    </row>
    <row r="137" spans="1:4" ht="13.5" customHeight="1">
      <c r="A137" s="129" t="s">
        <v>906</v>
      </c>
      <c r="B137" s="38" t="s">
        <v>35</v>
      </c>
      <c r="C137" s="49">
        <v>5.6</v>
      </c>
      <c r="D137" s="49">
        <v>5.6</v>
      </c>
    </row>
    <row r="138" spans="1:4" ht="14.25" customHeight="1">
      <c r="A138" s="131" t="s">
        <v>559</v>
      </c>
      <c r="B138" s="139" t="s">
        <v>560</v>
      </c>
      <c r="C138" s="51">
        <f aca="true" t="shared" si="2" ref="C138:D140">SUM(C139)</f>
        <v>100</v>
      </c>
      <c r="D138" s="51">
        <f t="shared" si="2"/>
        <v>0</v>
      </c>
    </row>
    <row r="139" spans="1:4" ht="30.75" customHeight="1">
      <c r="A139" s="131" t="s">
        <v>561</v>
      </c>
      <c r="B139" s="50" t="s">
        <v>734</v>
      </c>
      <c r="C139" s="51">
        <f t="shared" si="2"/>
        <v>100</v>
      </c>
      <c r="D139" s="51">
        <f t="shared" si="2"/>
        <v>0</v>
      </c>
    </row>
    <row r="140" spans="1:4" ht="19.5" customHeight="1">
      <c r="A140" s="132" t="s">
        <v>562</v>
      </c>
      <c r="B140" s="34" t="s">
        <v>564</v>
      </c>
      <c r="C140" s="92">
        <f t="shared" si="2"/>
        <v>100</v>
      </c>
      <c r="D140" s="92">
        <f t="shared" si="2"/>
        <v>0</v>
      </c>
    </row>
    <row r="141" spans="1:4" ht="13.5" customHeight="1">
      <c r="A141" s="129" t="s">
        <v>563</v>
      </c>
      <c r="B141" s="38" t="s">
        <v>36</v>
      </c>
      <c r="C141" s="49">
        <v>100</v>
      </c>
      <c r="D141" s="49">
        <v>0</v>
      </c>
    </row>
    <row r="142" spans="1:4" ht="14.25" customHeight="1">
      <c r="A142" s="131" t="s">
        <v>502</v>
      </c>
      <c r="B142" s="139" t="s">
        <v>40</v>
      </c>
      <c r="C142" s="51">
        <f>C143+C147+C151+C160+C164+C154+C169+C174+C179</f>
        <v>2582.4</v>
      </c>
      <c r="D142" s="51">
        <f>D143+D147+D151+D160+D164+D154+D169+D174+D179</f>
        <v>1599.5</v>
      </c>
    </row>
    <row r="143" spans="1:4" ht="42" customHeight="1">
      <c r="A143" s="131" t="s">
        <v>565</v>
      </c>
      <c r="B143" s="50" t="s">
        <v>74</v>
      </c>
      <c r="C143" s="51">
        <f aca="true" t="shared" si="3" ref="C143:D145">C144</f>
        <v>78.5</v>
      </c>
      <c r="D143" s="51">
        <f t="shared" si="3"/>
        <v>68.5</v>
      </c>
    </row>
    <row r="144" spans="1:4" ht="27" customHeight="1">
      <c r="A144" s="132" t="s">
        <v>566</v>
      </c>
      <c r="B144" s="34" t="s">
        <v>551</v>
      </c>
      <c r="C144" s="92">
        <f t="shared" si="3"/>
        <v>78.5</v>
      </c>
      <c r="D144" s="92">
        <f t="shared" si="3"/>
        <v>68.5</v>
      </c>
    </row>
    <row r="145" spans="1:4" ht="15" customHeight="1">
      <c r="A145" s="134" t="s">
        <v>735</v>
      </c>
      <c r="B145" s="140" t="s">
        <v>30</v>
      </c>
      <c r="C145" s="141">
        <f t="shared" si="3"/>
        <v>78.5</v>
      </c>
      <c r="D145" s="141">
        <f t="shared" si="3"/>
        <v>68.5</v>
      </c>
    </row>
    <row r="146" spans="1:4" ht="15" customHeight="1">
      <c r="A146" s="129" t="s">
        <v>736</v>
      </c>
      <c r="B146" s="6" t="s">
        <v>35</v>
      </c>
      <c r="C146" s="49">
        <v>78.5</v>
      </c>
      <c r="D146" s="12">
        <v>68.5</v>
      </c>
    </row>
    <row r="147" spans="1:4" ht="16.5" customHeight="1" hidden="1">
      <c r="A147" s="131" t="s">
        <v>607</v>
      </c>
      <c r="B147" s="50" t="s">
        <v>606</v>
      </c>
      <c r="C147" s="51">
        <f>C148</f>
        <v>0</v>
      </c>
      <c r="D147" s="51">
        <f aca="true" t="shared" si="4" ref="C147:D149">D148</f>
        <v>0</v>
      </c>
    </row>
    <row r="148" spans="1:4" ht="31.5" customHeight="1" hidden="1">
      <c r="A148" s="132" t="s">
        <v>608</v>
      </c>
      <c r="B148" s="34" t="s">
        <v>551</v>
      </c>
      <c r="C148" s="92">
        <f t="shared" si="4"/>
        <v>0</v>
      </c>
      <c r="D148" s="92">
        <f t="shared" si="4"/>
        <v>0</v>
      </c>
    </row>
    <row r="149" spans="1:4" ht="15.75" customHeight="1" hidden="1">
      <c r="A149" s="134" t="s">
        <v>609</v>
      </c>
      <c r="B149" s="140" t="s">
        <v>30</v>
      </c>
      <c r="C149" s="141">
        <f t="shared" si="4"/>
        <v>0</v>
      </c>
      <c r="D149" s="141">
        <f t="shared" si="4"/>
        <v>0</v>
      </c>
    </row>
    <row r="150" spans="1:4" ht="19.5" customHeight="1" hidden="1">
      <c r="A150" s="129" t="s">
        <v>610</v>
      </c>
      <c r="B150" s="6" t="s">
        <v>35</v>
      </c>
      <c r="C150" s="49">
        <v>0</v>
      </c>
      <c r="D150" s="12">
        <v>0</v>
      </c>
    </row>
    <row r="151" spans="1:4" ht="54.75" customHeight="1">
      <c r="A151" s="131" t="s">
        <v>567</v>
      </c>
      <c r="B151" s="34" t="s">
        <v>737</v>
      </c>
      <c r="C151" s="51">
        <f>C152</f>
        <v>72</v>
      </c>
      <c r="D151" s="51">
        <f>D152</f>
        <v>54</v>
      </c>
    </row>
    <row r="152" spans="1:4" ht="16.5" customHeight="1">
      <c r="A152" s="131" t="s">
        <v>568</v>
      </c>
      <c r="B152" s="34" t="s">
        <v>497</v>
      </c>
      <c r="C152" s="51">
        <f>C153</f>
        <v>72</v>
      </c>
      <c r="D152" s="51">
        <f>D153</f>
        <v>54</v>
      </c>
    </row>
    <row r="153" spans="1:4" ht="14.25" customHeight="1">
      <c r="A153" s="134" t="s">
        <v>738</v>
      </c>
      <c r="B153" s="135" t="s">
        <v>36</v>
      </c>
      <c r="C153" s="136">
        <v>72</v>
      </c>
      <c r="D153" s="99">
        <v>54</v>
      </c>
    </row>
    <row r="154" spans="1:4" ht="14.25" customHeight="1">
      <c r="A154" s="131" t="s">
        <v>569</v>
      </c>
      <c r="B154" s="34" t="s">
        <v>135</v>
      </c>
      <c r="C154" s="51">
        <f>SUM(C155)</f>
        <v>255</v>
      </c>
      <c r="D154" s="51">
        <f>SUM(D155)</f>
        <v>97.7</v>
      </c>
    </row>
    <row r="155" spans="1:4" ht="28.5" customHeight="1">
      <c r="A155" s="131" t="s">
        <v>570</v>
      </c>
      <c r="B155" s="34" t="s">
        <v>551</v>
      </c>
      <c r="C155" s="51">
        <f>SUM(C156+C158)</f>
        <v>255</v>
      </c>
      <c r="D155" s="51">
        <f>SUM(D156+D158)</f>
        <v>97.7</v>
      </c>
    </row>
    <row r="156" spans="1:4" ht="14.25" customHeight="1">
      <c r="A156" s="134" t="s">
        <v>739</v>
      </c>
      <c r="B156" s="135" t="s">
        <v>30</v>
      </c>
      <c r="C156" s="136">
        <f>SUM(C157)</f>
        <v>186.7</v>
      </c>
      <c r="D156" s="136">
        <f>SUM(D157)</f>
        <v>97.7</v>
      </c>
    </row>
    <row r="157" spans="1:4" ht="14.25" customHeight="1">
      <c r="A157" s="129" t="s">
        <v>740</v>
      </c>
      <c r="B157" s="6" t="s">
        <v>35</v>
      </c>
      <c r="C157" s="35">
        <v>186.7</v>
      </c>
      <c r="D157" s="39">
        <v>97.7</v>
      </c>
    </row>
    <row r="158" spans="1:4" ht="14.25" customHeight="1">
      <c r="A158" s="134" t="s">
        <v>741</v>
      </c>
      <c r="B158" s="135" t="s">
        <v>37</v>
      </c>
      <c r="C158" s="136">
        <f>SUM(C159)</f>
        <v>68.3</v>
      </c>
      <c r="D158" s="136">
        <f>SUM(D159)</f>
        <v>0</v>
      </c>
    </row>
    <row r="159" spans="1:4" ht="14.25" customHeight="1">
      <c r="A159" s="129" t="s">
        <v>742</v>
      </c>
      <c r="B159" s="6" t="s">
        <v>39</v>
      </c>
      <c r="C159" s="35">
        <v>68.3</v>
      </c>
      <c r="D159" s="39">
        <v>0</v>
      </c>
    </row>
    <row r="160" spans="1:4" ht="27.75" customHeight="1">
      <c r="A160" s="131" t="s">
        <v>743</v>
      </c>
      <c r="B160" s="50" t="s">
        <v>747</v>
      </c>
      <c r="C160" s="51">
        <f aca="true" t="shared" si="5" ref="C160:D162">C161</f>
        <v>923.7</v>
      </c>
      <c r="D160" s="51">
        <f t="shared" si="5"/>
        <v>901.7</v>
      </c>
    </row>
    <row r="161" spans="1:4" ht="27" customHeight="1">
      <c r="A161" s="132" t="s">
        <v>744</v>
      </c>
      <c r="B161" s="34" t="s">
        <v>551</v>
      </c>
      <c r="C161" s="92">
        <f t="shared" si="5"/>
        <v>923.7</v>
      </c>
      <c r="D161" s="92">
        <f t="shared" si="5"/>
        <v>901.7</v>
      </c>
    </row>
    <row r="162" spans="1:4" ht="15" customHeight="1">
      <c r="A162" s="134" t="s">
        <v>745</v>
      </c>
      <c r="B162" s="140" t="s">
        <v>30</v>
      </c>
      <c r="C162" s="141">
        <f t="shared" si="5"/>
        <v>923.7</v>
      </c>
      <c r="D162" s="141">
        <f t="shared" si="5"/>
        <v>901.7</v>
      </c>
    </row>
    <row r="163" spans="1:4" ht="15" customHeight="1">
      <c r="A163" s="129" t="s">
        <v>746</v>
      </c>
      <c r="B163" s="6" t="s">
        <v>35</v>
      </c>
      <c r="C163" s="49">
        <v>923.7</v>
      </c>
      <c r="D163" s="12">
        <v>901.7</v>
      </c>
    </row>
    <row r="164" spans="1:4" ht="41.25" customHeight="1">
      <c r="A164" s="131" t="s">
        <v>748</v>
      </c>
      <c r="B164" s="34" t="s">
        <v>753</v>
      </c>
      <c r="C164" s="51">
        <f aca="true" t="shared" si="6" ref="C164:D166">SUM(C165)</f>
        <v>752.6999999999999</v>
      </c>
      <c r="D164" s="51">
        <f t="shared" si="6"/>
        <v>362.59999999999997</v>
      </c>
    </row>
    <row r="165" spans="1:4" ht="27.75" customHeight="1">
      <c r="A165" s="131" t="s">
        <v>749</v>
      </c>
      <c r="B165" s="34" t="s">
        <v>551</v>
      </c>
      <c r="C165" s="51">
        <f>SUM(C166+C168)</f>
        <v>752.6999999999999</v>
      </c>
      <c r="D165" s="51">
        <f>SUM(D166+D168)</f>
        <v>362.59999999999997</v>
      </c>
    </row>
    <row r="166" spans="1:4" ht="14.25" customHeight="1">
      <c r="A166" s="134" t="s">
        <v>750</v>
      </c>
      <c r="B166" s="135" t="s">
        <v>30</v>
      </c>
      <c r="C166" s="136">
        <f t="shared" si="6"/>
        <v>702.8</v>
      </c>
      <c r="D166" s="136">
        <f t="shared" si="6"/>
        <v>312.7</v>
      </c>
    </row>
    <row r="167" spans="1:4" ht="14.25" customHeight="1">
      <c r="A167" s="129" t="s">
        <v>751</v>
      </c>
      <c r="B167" s="6" t="s">
        <v>35</v>
      </c>
      <c r="C167" s="35">
        <v>702.8</v>
      </c>
      <c r="D167" s="39">
        <v>312.7</v>
      </c>
    </row>
    <row r="168" spans="1:4" ht="14.25" customHeight="1">
      <c r="A168" s="134" t="s">
        <v>752</v>
      </c>
      <c r="B168" s="135" t="s">
        <v>36</v>
      </c>
      <c r="C168" s="136">
        <v>49.9</v>
      </c>
      <c r="D168" s="136">
        <v>49.9</v>
      </c>
    </row>
    <row r="169" spans="1:4" ht="53.25" customHeight="1">
      <c r="A169" s="131" t="s">
        <v>571</v>
      </c>
      <c r="B169" s="34" t="s">
        <v>757</v>
      </c>
      <c r="C169" s="51">
        <f aca="true" t="shared" si="7" ref="C169:D171">SUM(C170)</f>
        <v>122.5</v>
      </c>
      <c r="D169" s="51">
        <f t="shared" si="7"/>
        <v>0</v>
      </c>
    </row>
    <row r="170" spans="1:4" ht="27.75" customHeight="1">
      <c r="A170" s="131" t="s">
        <v>572</v>
      </c>
      <c r="B170" s="34" t="s">
        <v>551</v>
      </c>
      <c r="C170" s="51">
        <f>SUM(C171+C173)</f>
        <v>122.5</v>
      </c>
      <c r="D170" s="51">
        <f>SUM(D171+D173)</f>
        <v>0</v>
      </c>
    </row>
    <row r="171" spans="1:4" ht="14.25" customHeight="1">
      <c r="A171" s="134" t="s">
        <v>754</v>
      </c>
      <c r="B171" s="135" t="s">
        <v>30</v>
      </c>
      <c r="C171" s="136">
        <f t="shared" si="7"/>
        <v>102.5</v>
      </c>
      <c r="D171" s="136">
        <f t="shared" si="7"/>
        <v>0</v>
      </c>
    </row>
    <row r="172" spans="1:4" ht="14.25" customHeight="1">
      <c r="A172" s="129" t="s">
        <v>755</v>
      </c>
      <c r="B172" s="6" t="s">
        <v>35</v>
      </c>
      <c r="C172" s="35">
        <v>102.5</v>
      </c>
      <c r="D172" s="39">
        <v>0</v>
      </c>
    </row>
    <row r="173" spans="1:4" ht="14.25" customHeight="1">
      <c r="A173" s="134" t="s">
        <v>756</v>
      </c>
      <c r="B173" s="135" t="s">
        <v>36</v>
      </c>
      <c r="C173" s="136">
        <v>20</v>
      </c>
      <c r="D173" s="136">
        <v>0</v>
      </c>
    </row>
    <row r="174" spans="1:4" ht="51.75" customHeight="1">
      <c r="A174" s="131" t="s">
        <v>573</v>
      </c>
      <c r="B174" s="34" t="s">
        <v>761</v>
      </c>
      <c r="C174" s="51">
        <f aca="true" t="shared" si="8" ref="C174:D176">SUM(C175)</f>
        <v>168</v>
      </c>
      <c r="D174" s="51">
        <f t="shared" si="8"/>
        <v>0</v>
      </c>
    </row>
    <row r="175" spans="1:4" ht="27.75" customHeight="1">
      <c r="A175" s="131" t="s">
        <v>574</v>
      </c>
      <c r="B175" s="34" t="s">
        <v>551</v>
      </c>
      <c r="C175" s="51">
        <f>SUM(C176+C178)</f>
        <v>168</v>
      </c>
      <c r="D175" s="51">
        <f>SUM(D176+D178)</f>
        <v>0</v>
      </c>
    </row>
    <row r="176" spans="1:4" ht="14.25" customHeight="1">
      <c r="A176" s="134" t="s">
        <v>758</v>
      </c>
      <c r="B176" s="135" t="s">
        <v>30</v>
      </c>
      <c r="C176" s="136">
        <f t="shared" si="8"/>
        <v>156</v>
      </c>
      <c r="D176" s="136">
        <f t="shared" si="8"/>
        <v>0</v>
      </c>
    </row>
    <row r="177" spans="1:4" ht="14.25" customHeight="1">
      <c r="A177" s="129" t="s">
        <v>759</v>
      </c>
      <c r="B177" s="6" t="s">
        <v>35</v>
      </c>
      <c r="C177" s="35">
        <v>156</v>
      </c>
      <c r="D177" s="39">
        <v>0</v>
      </c>
    </row>
    <row r="178" spans="1:4" ht="14.25" customHeight="1">
      <c r="A178" s="134" t="s">
        <v>760</v>
      </c>
      <c r="B178" s="135" t="s">
        <v>36</v>
      </c>
      <c r="C178" s="136">
        <v>12</v>
      </c>
      <c r="D178" s="136">
        <v>0</v>
      </c>
    </row>
    <row r="179" spans="1:4" ht="67.5" customHeight="1">
      <c r="A179" s="131" t="s">
        <v>575</v>
      </c>
      <c r="B179" s="34" t="s">
        <v>765</v>
      </c>
      <c r="C179" s="51">
        <f aca="true" t="shared" si="9" ref="C179:D181">SUM(C180)</f>
        <v>210</v>
      </c>
      <c r="D179" s="51">
        <f t="shared" si="9"/>
        <v>115</v>
      </c>
    </row>
    <row r="180" spans="1:4" ht="28.5" customHeight="1">
      <c r="A180" s="131" t="s">
        <v>576</v>
      </c>
      <c r="B180" s="34" t="s">
        <v>551</v>
      </c>
      <c r="C180" s="51">
        <f>SUM(C181+C183)</f>
        <v>210</v>
      </c>
      <c r="D180" s="51">
        <f>SUM(D181+D183)</f>
        <v>115</v>
      </c>
    </row>
    <row r="181" spans="1:4" ht="14.25" customHeight="1">
      <c r="A181" s="134" t="s">
        <v>762</v>
      </c>
      <c r="B181" s="135" t="s">
        <v>30</v>
      </c>
      <c r="C181" s="136">
        <f t="shared" si="9"/>
        <v>195</v>
      </c>
      <c r="D181" s="136">
        <f t="shared" si="9"/>
        <v>100</v>
      </c>
    </row>
    <row r="182" spans="1:4" ht="14.25" customHeight="1">
      <c r="A182" s="129" t="s">
        <v>763</v>
      </c>
      <c r="B182" s="6" t="s">
        <v>35</v>
      </c>
      <c r="C182" s="35">
        <v>195</v>
      </c>
      <c r="D182" s="39">
        <v>100</v>
      </c>
    </row>
    <row r="183" spans="1:4" ht="14.25" customHeight="1">
      <c r="A183" s="134" t="s">
        <v>764</v>
      </c>
      <c r="B183" s="135" t="s">
        <v>36</v>
      </c>
      <c r="C183" s="136">
        <v>15</v>
      </c>
      <c r="D183" s="136">
        <v>15</v>
      </c>
    </row>
    <row r="184" spans="1:4" ht="26.25" customHeight="1">
      <c r="A184" s="131" t="s">
        <v>0</v>
      </c>
      <c r="B184" s="133" t="s">
        <v>41</v>
      </c>
      <c r="C184" s="51">
        <f>C185</f>
        <v>405.1</v>
      </c>
      <c r="D184" s="51">
        <f>D185</f>
        <v>373</v>
      </c>
    </row>
    <row r="185" spans="1:4" ht="39.75" customHeight="1">
      <c r="A185" s="131" t="s">
        <v>1</v>
      </c>
      <c r="B185" s="133" t="s">
        <v>2</v>
      </c>
      <c r="C185" s="51">
        <f>C186+C192</f>
        <v>405.1</v>
      </c>
      <c r="D185" s="51">
        <f>D186+D192</f>
        <v>373</v>
      </c>
    </row>
    <row r="186" spans="1:4" ht="98.25" customHeight="1">
      <c r="A186" s="131" t="s">
        <v>577</v>
      </c>
      <c r="B186" s="67" t="s">
        <v>770</v>
      </c>
      <c r="C186" s="51">
        <f>C187</f>
        <v>380.1</v>
      </c>
      <c r="D186" s="51">
        <f>D187</f>
        <v>373</v>
      </c>
    </row>
    <row r="187" spans="1:4" ht="27.75" customHeight="1">
      <c r="A187" s="131" t="s">
        <v>578</v>
      </c>
      <c r="B187" s="34" t="s">
        <v>551</v>
      </c>
      <c r="C187" s="51">
        <f>C188+C189</f>
        <v>380.1</v>
      </c>
      <c r="D187" s="51">
        <f>D188+D189</f>
        <v>373</v>
      </c>
    </row>
    <row r="188" spans="1:4" ht="17.25" customHeight="1">
      <c r="A188" s="134" t="s">
        <v>769</v>
      </c>
      <c r="B188" s="142" t="s">
        <v>36</v>
      </c>
      <c r="C188" s="136">
        <v>7.1</v>
      </c>
      <c r="D188" s="136">
        <v>0</v>
      </c>
    </row>
    <row r="189" spans="1:4" ht="12.75" customHeight="1">
      <c r="A189" s="134" t="s">
        <v>766</v>
      </c>
      <c r="B189" s="135" t="s">
        <v>37</v>
      </c>
      <c r="C189" s="136">
        <f>C190+C191</f>
        <v>373</v>
      </c>
      <c r="D189" s="136">
        <f>D190+D191</f>
        <v>373</v>
      </c>
    </row>
    <row r="190" spans="1:4" ht="12.75" customHeight="1">
      <c r="A190" s="129" t="s">
        <v>767</v>
      </c>
      <c r="B190" s="6" t="s">
        <v>38</v>
      </c>
      <c r="C190" s="35">
        <v>226.7</v>
      </c>
      <c r="D190" s="39">
        <v>226.7</v>
      </c>
    </row>
    <row r="191" spans="1:4" ht="12.75" customHeight="1">
      <c r="A191" s="129" t="s">
        <v>768</v>
      </c>
      <c r="B191" s="6" t="s">
        <v>39</v>
      </c>
      <c r="C191" s="35">
        <v>146.3</v>
      </c>
      <c r="D191" s="39">
        <v>146.3</v>
      </c>
    </row>
    <row r="192" spans="1:4" ht="67.5" customHeight="1">
      <c r="A192" s="131" t="s">
        <v>579</v>
      </c>
      <c r="B192" s="67" t="s">
        <v>3</v>
      </c>
      <c r="C192" s="51">
        <f aca="true" t="shared" si="10" ref="C192:D194">C193</f>
        <v>25</v>
      </c>
      <c r="D192" s="51">
        <f t="shared" si="10"/>
        <v>0</v>
      </c>
    </row>
    <row r="193" spans="1:4" ht="26.25" customHeight="1">
      <c r="A193" s="131" t="s">
        <v>580</v>
      </c>
      <c r="B193" s="34" t="s">
        <v>551</v>
      </c>
      <c r="C193" s="51">
        <f t="shared" si="10"/>
        <v>25</v>
      </c>
      <c r="D193" s="51">
        <f t="shared" si="10"/>
        <v>0</v>
      </c>
    </row>
    <row r="194" spans="1:4" ht="15" customHeight="1">
      <c r="A194" s="134" t="s">
        <v>771</v>
      </c>
      <c r="B194" s="142" t="s">
        <v>30</v>
      </c>
      <c r="C194" s="136">
        <f t="shared" si="10"/>
        <v>25</v>
      </c>
      <c r="D194" s="136">
        <f t="shared" si="10"/>
        <v>0</v>
      </c>
    </row>
    <row r="195" spans="1:4" ht="15" customHeight="1">
      <c r="A195" s="129" t="s">
        <v>772</v>
      </c>
      <c r="B195" s="11" t="s">
        <v>35</v>
      </c>
      <c r="C195" s="35">
        <v>25</v>
      </c>
      <c r="D195" s="39">
        <v>0</v>
      </c>
    </row>
    <row r="196" spans="1:4" ht="12.75">
      <c r="A196" s="131" t="s">
        <v>449</v>
      </c>
      <c r="B196" s="32" t="s">
        <v>134</v>
      </c>
      <c r="C196" s="51">
        <f>C197</f>
        <v>606.4</v>
      </c>
      <c r="D196" s="51">
        <f>D197</f>
        <v>606.4</v>
      </c>
    </row>
    <row r="197" spans="1:4" ht="12.75">
      <c r="A197" s="131" t="s">
        <v>450</v>
      </c>
      <c r="B197" s="32" t="s">
        <v>388</v>
      </c>
      <c r="C197" s="51">
        <f aca="true" t="shared" si="11" ref="C197:D200">C198</f>
        <v>606.4</v>
      </c>
      <c r="D197" s="51">
        <f t="shared" si="11"/>
        <v>606.4</v>
      </c>
    </row>
    <row r="198" spans="1:4" ht="112.5" customHeight="1">
      <c r="A198" s="131" t="s">
        <v>581</v>
      </c>
      <c r="B198" s="67" t="s">
        <v>773</v>
      </c>
      <c r="C198" s="51">
        <f t="shared" si="11"/>
        <v>606.4</v>
      </c>
      <c r="D198" s="51">
        <f t="shared" si="11"/>
        <v>606.4</v>
      </c>
    </row>
    <row r="199" spans="1:4" ht="30" customHeight="1">
      <c r="A199" s="131" t="s">
        <v>582</v>
      </c>
      <c r="B199" s="34" t="s">
        <v>551</v>
      </c>
      <c r="C199" s="51">
        <f>C200</f>
        <v>606.4</v>
      </c>
      <c r="D199" s="51">
        <f>D200</f>
        <v>606.4</v>
      </c>
    </row>
    <row r="200" spans="1:4" ht="12.75">
      <c r="A200" s="134" t="s">
        <v>583</v>
      </c>
      <c r="B200" s="142" t="s">
        <v>30</v>
      </c>
      <c r="C200" s="136">
        <f t="shared" si="11"/>
        <v>606.4</v>
      </c>
      <c r="D200" s="136">
        <f t="shared" si="11"/>
        <v>606.4</v>
      </c>
    </row>
    <row r="201" spans="1:4" ht="12.75">
      <c r="A201" s="129" t="s">
        <v>774</v>
      </c>
      <c r="B201" s="11" t="s">
        <v>35</v>
      </c>
      <c r="C201" s="35">
        <v>606.4</v>
      </c>
      <c r="D201" s="39">
        <v>606.4</v>
      </c>
    </row>
    <row r="202" spans="1:4" ht="19.5" customHeight="1">
      <c r="A202" s="131" t="s">
        <v>451</v>
      </c>
      <c r="B202" s="32" t="s">
        <v>42</v>
      </c>
      <c r="C202" s="51">
        <f>C203</f>
        <v>47017</v>
      </c>
      <c r="D202" s="51">
        <f>D203</f>
        <v>18190.8</v>
      </c>
    </row>
    <row r="203" spans="1:4" ht="15" customHeight="1">
      <c r="A203" s="131" t="s">
        <v>452</v>
      </c>
      <c r="B203" s="32" t="s">
        <v>75</v>
      </c>
      <c r="C203" s="51">
        <f>C204+C211+C215+C221+C227+C235+C239+C246</f>
        <v>47017</v>
      </c>
      <c r="D203" s="51">
        <f>D204+D211+D215+D221+D227+D235+D239+D246</f>
        <v>18190.8</v>
      </c>
    </row>
    <row r="204" spans="1:4" ht="27">
      <c r="A204" s="131" t="s">
        <v>453</v>
      </c>
      <c r="B204" s="67" t="s">
        <v>454</v>
      </c>
      <c r="C204" s="51">
        <f>C205</f>
        <v>17861.7</v>
      </c>
      <c r="D204" s="51">
        <f>D205</f>
        <v>4960.8</v>
      </c>
    </row>
    <row r="205" spans="1:4" ht="26.25" customHeight="1">
      <c r="A205" s="131" t="s">
        <v>584</v>
      </c>
      <c r="B205" s="34" t="s">
        <v>551</v>
      </c>
      <c r="C205" s="51">
        <f>C206+C208</f>
        <v>17861.7</v>
      </c>
      <c r="D205" s="51">
        <f>D206+D208</f>
        <v>4960.8</v>
      </c>
    </row>
    <row r="206" spans="1:4" ht="15.75" customHeight="1">
      <c r="A206" s="134" t="s">
        <v>775</v>
      </c>
      <c r="B206" s="68" t="s">
        <v>30</v>
      </c>
      <c r="C206" s="136">
        <f>C207</f>
        <v>14745.7</v>
      </c>
      <c r="D206" s="136">
        <f>D207</f>
        <v>4640.6</v>
      </c>
    </row>
    <row r="207" spans="1:4" ht="15" customHeight="1">
      <c r="A207" s="129" t="s">
        <v>776</v>
      </c>
      <c r="B207" s="11" t="s">
        <v>35</v>
      </c>
      <c r="C207" s="49">
        <v>14745.7</v>
      </c>
      <c r="D207" s="12">
        <v>4640.6</v>
      </c>
    </row>
    <row r="208" spans="1:4" ht="15" customHeight="1">
      <c r="A208" s="134" t="s">
        <v>777</v>
      </c>
      <c r="B208" s="68" t="s">
        <v>37</v>
      </c>
      <c r="C208" s="136">
        <f>C209+C210</f>
        <v>3116</v>
      </c>
      <c r="D208" s="136">
        <f>D209+D210</f>
        <v>320.2</v>
      </c>
    </row>
    <row r="209" spans="1:4" ht="15" customHeight="1">
      <c r="A209" s="129" t="s">
        <v>778</v>
      </c>
      <c r="B209" s="6" t="s">
        <v>38</v>
      </c>
      <c r="C209" s="35">
        <v>3005.5</v>
      </c>
      <c r="D209" s="39">
        <v>209.7</v>
      </c>
    </row>
    <row r="210" spans="1:4" ht="15" customHeight="1">
      <c r="A210" s="129" t="s">
        <v>779</v>
      </c>
      <c r="B210" s="11" t="s">
        <v>39</v>
      </c>
      <c r="C210" s="49">
        <v>110.5</v>
      </c>
      <c r="D210" s="12">
        <v>110.5</v>
      </c>
    </row>
    <row r="211" spans="1:4" ht="40.5" customHeight="1">
      <c r="A211" s="131" t="s">
        <v>453</v>
      </c>
      <c r="B211" s="67" t="s">
        <v>780</v>
      </c>
      <c r="C211" s="51">
        <f aca="true" t="shared" si="12" ref="C211:D213">C212</f>
        <v>5390.4</v>
      </c>
      <c r="D211" s="51">
        <f t="shared" si="12"/>
        <v>5390.4</v>
      </c>
    </row>
    <row r="212" spans="1:4" ht="26.25" customHeight="1">
      <c r="A212" s="131" t="s">
        <v>584</v>
      </c>
      <c r="B212" s="34" t="s">
        <v>551</v>
      </c>
      <c r="C212" s="51">
        <f t="shared" si="12"/>
        <v>5390.4</v>
      </c>
      <c r="D212" s="51">
        <f t="shared" si="12"/>
        <v>5390.4</v>
      </c>
    </row>
    <row r="213" spans="1:4" ht="15.75" customHeight="1">
      <c r="A213" s="134" t="s">
        <v>775</v>
      </c>
      <c r="B213" s="68" t="s">
        <v>30</v>
      </c>
      <c r="C213" s="136">
        <f t="shared" si="12"/>
        <v>5390.4</v>
      </c>
      <c r="D213" s="136">
        <f t="shared" si="12"/>
        <v>5390.4</v>
      </c>
    </row>
    <row r="214" spans="1:4" ht="15" customHeight="1">
      <c r="A214" s="129" t="s">
        <v>776</v>
      </c>
      <c r="B214" s="11" t="s">
        <v>35</v>
      </c>
      <c r="C214" s="49">
        <v>5390.4</v>
      </c>
      <c r="D214" s="12">
        <v>5390.4</v>
      </c>
    </row>
    <row r="215" spans="1:4" ht="38.25" customHeight="1">
      <c r="A215" s="131" t="s">
        <v>455</v>
      </c>
      <c r="B215" s="67" t="s">
        <v>640</v>
      </c>
      <c r="C215" s="51">
        <f>C216</f>
        <v>3560</v>
      </c>
      <c r="D215" s="51">
        <f>D216</f>
        <v>234</v>
      </c>
    </row>
    <row r="216" spans="1:4" ht="27" customHeight="1">
      <c r="A216" s="131" t="s">
        <v>585</v>
      </c>
      <c r="B216" s="34" t="s">
        <v>551</v>
      </c>
      <c r="C216" s="51">
        <f>C217+C219</f>
        <v>3560</v>
      </c>
      <c r="D216" s="51">
        <f>D217+D219</f>
        <v>234</v>
      </c>
    </row>
    <row r="217" spans="1:4" ht="14.25" customHeight="1">
      <c r="A217" s="134" t="s">
        <v>781</v>
      </c>
      <c r="B217" s="68" t="s">
        <v>30</v>
      </c>
      <c r="C217" s="136">
        <f>C218</f>
        <v>2782.2</v>
      </c>
      <c r="D217" s="136">
        <f>D218</f>
        <v>234</v>
      </c>
    </row>
    <row r="218" spans="1:4" ht="13.5" customHeight="1">
      <c r="A218" s="129" t="s">
        <v>782</v>
      </c>
      <c r="B218" s="11" t="s">
        <v>35</v>
      </c>
      <c r="C218" s="49">
        <v>2782.2</v>
      </c>
      <c r="D218" s="12">
        <v>234</v>
      </c>
    </row>
    <row r="219" spans="1:4" ht="13.5" customHeight="1">
      <c r="A219" s="134" t="s">
        <v>783</v>
      </c>
      <c r="B219" s="68" t="s">
        <v>37</v>
      </c>
      <c r="C219" s="136">
        <f>C220</f>
        <v>777.8</v>
      </c>
      <c r="D219" s="136">
        <f>D220</f>
        <v>0</v>
      </c>
    </row>
    <row r="220" spans="1:4" ht="13.5" customHeight="1">
      <c r="A220" s="129" t="s">
        <v>784</v>
      </c>
      <c r="B220" s="11" t="s">
        <v>38</v>
      </c>
      <c r="C220" s="49">
        <v>777.8</v>
      </c>
      <c r="D220" s="12">
        <v>0</v>
      </c>
    </row>
    <row r="221" spans="1:4" ht="54" customHeight="1">
      <c r="A221" s="131" t="s">
        <v>455</v>
      </c>
      <c r="B221" s="67" t="s">
        <v>785</v>
      </c>
      <c r="C221" s="51">
        <f>C222</f>
        <v>2437.5</v>
      </c>
      <c r="D221" s="51">
        <f>D222</f>
        <v>2437.5</v>
      </c>
    </row>
    <row r="222" spans="1:4" ht="27" customHeight="1">
      <c r="A222" s="131" t="s">
        <v>585</v>
      </c>
      <c r="B222" s="34" t="s">
        <v>551</v>
      </c>
      <c r="C222" s="51">
        <f>C223+C225</f>
        <v>2437.5</v>
      </c>
      <c r="D222" s="51">
        <f>D223+D225</f>
        <v>2437.5</v>
      </c>
    </row>
    <row r="223" spans="1:4" ht="14.25" customHeight="1">
      <c r="A223" s="134" t="s">
        <v>781</v>
      </c>
      <c r="B223" s="68" t="s">
        <v>30</v>
      </c>
      <c r="C223" s="136">
        <f>C224</f>
        <v>1426.4</v>
      </c>
      <c r="D223" s="136">
        <f>D224</f>
        <v>1426.4</v>
      </c>
    </row>
    <row r="224" spans="1:4" ht="13.5" customHeight="1">
      <c r="A224" s="129" t="s">
        <v>782</v>
      </c>
      <c r="B224" s="11" t="s">
        <v>35</v>
      </c>
      <c r="C224" s="49">
        <v>1426.4</v>
      </c>
      <c r="D224" s="12">
        <v>1426.4</v>
      </c>
    </row>
    <row r="225" spans="1:4" ht="13.5" customHeight="1">
      <c r="A225" s="134" t="s">
        <v>783</v>
      </c>
      <c r="B225" s="68" t="s">
        <v>37</v>
      </c>
      <c r="C225" s="136">
        <f>C226</f>
        <v>1011.1</v>
      </c>
      <c r="D225" s="136">
        <f>D226</f>
        <v>1011.1</v>
      </c>
    </row>
    <row r="226" spans="1:4" ht="13.5" customHeight="1">
      <c r="A226" s="129" t="s">
        <v>784</v>
      </c>
      <c r="B226" s="11" t="s">
        <v>38</v>
      </c>
      <c r="C226" s="49">
        <v>1011.1</v>
      </c>
      <c r="D226" s="12">
        <v>1011.1</v>
      </c>
    </row>
    <row r="227" spans="1:4" ht="20.25" customHeight="1">
      <c r="A227" s="131" t="s">
        <v>456</v>
      </c>
      <c r="B227" s="67" t="s">
        <v>76</v>
      </c>
      <c r="C227" s="51">
        <f>C228+C233</f>
        <v>2510</v>
      </c>
      <c r="D227" s="51">
        <f>D228+D233</f>
        <v>2345.7</v>
      </c>
    </row>
    <row r="228" spans="1:4" ht="26.25" customHeight="1">
      <c r="A228" s="131" t="s">
        <v>586</v>
      </c>
      <c r="B228" s="34" t="s">
        <v>551</v>
      </c>
      <c r="C228" s="51">
        <f>C229+C231</f>
        <v>1270</v>
      </c>
      <c r="D228" s="51">
        <f>D229+D231</f>
        <v>1106.1</v>
      </c>
    </row>
    <row r="229" spans="1:4" ht="15" customHeight="1">
      <c r="A229" s="134" t="s">
        <v>786</v>
      </c>
      <c r="B229" s="68" t="s">
        <v>30</v>
      </c>
      <c r="C229" s="136">
        <f>C230</f>
        <v>1270</v>
      </c>
      <c r="D229" s="136">
        <f>D230</f>
        <v>1106.1</v>
      </c>
    </row>
    <row r="230" spans="1:4" ht="15.75" customHeight="1">
      <c r="A230" s="129" t="s">
        <v>787</v>
      </c>
      <c r="B230" s="11" t="s">
        <v>35</v>
      </c>
      <c r="C230" s="49">
        <v>1270</v>
      </c>
      <c r="D230" s="12">
        <v>1106.1</v>
      </c>
    </row>
    <row r="231" spans="1:4" ht="15.75" customHeight="1" hidden="1">
      <c r="A231" s="134" t="s">
        <v>788</v>
      </c>
      <c r="B231" s="68" t="s">
        <v>37</v>
      </c>
      <c r="C231" s="136">
        <f>SUM(C232)</f>
        <v>0</v>
      </c>
      <c r="D231" s="136">
        <f>SUM(D232)</f>
        <v>0</v>
      </c>
    </row>
    <row r="232" spans="1:4" ht="15.75" customHeight="1" hidden="1">
      <c r="A232" s="129" t="s">
        <v>789</v>
      </c>
      <c r="B232" s="11" t="s">
        <v>39</v>
      </c>
      <c r="C232" s="49">
        <v>0</v>
      </c>
      <c r="D232" s="12">
        <v>0</v>
      </c>
    </row>
    <row r="233" spans="1:4" ht="26.25" customHeight="1">
      <c r="A233" s="131" t="s">
        <v>904</v>
      </c>
      <c r="B233" s="34" t="s">
        <v>496</v>
      </c>
      <c r="C233" s="51">
        <f>C234</f>
        <v>1240</v>
      </c>
      <c r="D233" s="51">
        <f>D234</f>
        <v>1239.6</v>
      </c>
    </row>
    <row r="234" spans="1:4" ht="15.75" customHeight="1">
      <c r="A234" s="134" t="s">
        <v>905</v>
      </c>
      <c r="B234" s="68" t="s">
        <v>37</v>
      </c>
      <c r="C234" s="136">
        <v>1240</v>
      </c>
      <c r="D234" s="136">
        <v>1239.6</v>
      </c>
    </row>
    <row r="235" spans="1:4" ht="26.25" customHeight="1">
      <c r="A235" s="131" t="s">
        <v>456</v>
      </c>
      <c r="B235" s="67" t="s">
        <v>790</v>
      </c>
      <c r="C235" s="51">
        <f aca="true" t="shared" si="13" ref="C235:D237">C236</f>
        <v>1229.4</v>
      </c>
      <c r="D235" s="51">
        <f t="shared" si="13"/>
        <v>1229.3</v>
      </c>
    </row>
    <row r="236" spans="1:4" ht="26.25" customHeight="1">
      <c r="A236" s="131" t="s">
        <v>586</v>
      </c>
      <c r="B236" s="34" t="s">
        <v>551</v>
      </c>
      <c r="C236" s="51">
        <f t="shared" si="13"/>
        <v>1229.4</v>
      </c>
      <c r="D236" s="51">
        <f t="shared" si="13"/>
        <v>1229.3</v>
      </c>
    </row>
    <row r="237" spans="1:4" ht="15" customHeight="1">
      <c r="A237" s="134" t="s">
        <v>786</v>
      </c>
      <c r="B237" s="68" t="s">
        <v>30</v>
      </c>
      <c r="C237" s="136">
        <f t="shared" si="13"/>
        <v>1229.4</v>
      </c>
      <c r="D237" s="136">
        <f t="shared" si="13"/>
        <v>1229.3</v>
      </c>
    </row>
    <row r="238" spans="1:4" ht="15.75" customHeight="1">
      <c r="A238" s="129" t="s">
        <v>787</v>
      </c>
      <c r="B238" s="11" t="s">
        <v>35</v>
      </c>
      <c r="C238" s="49">
        <v>1229.4</v>
      </c>
      <c r="D238" s="12">
        <v>1229.3</v>
      </c>
    </row>
    <row r="239" spans="1:5" ht="27">
      <c r="A239" s="144" t="s">
        <v>457</v>
      </c>
      <c r="B239" s="67" t="s">
        <v>791</v>
      </c>
      <c r="C239" s="51">
        <f>C240</f>
        <v>14028</v>
      </c>
      <c r="D239" s="51">
        <f>D240</f>
        <v>1593.1</v>
      </c>
      <c r="E239" s="86"/>
    </row>
    <row r="240" spans="1:5" ht="27.75" customHeight="1">
      <c r="A240" s="144" t="s">
        <v>587</v>
      </c>
      <c r="B240" s="34" t="s">
        <v>551</v>
      </c>
      <c r="C240" s="51">
        <f>C241+C243</f>
        <v>14028</v>
      </c>
      <c r="D240" s="51">
        <f>D241+D243</f>
        <v>1593.1</v>
      </c>
      <c r="E240" s="86"/>
    </row>
    <row r="241" spans="1:4" ht="15.75" customHeight="1">
      <c r="A241" s="134" t="s">
        <v>792</v>
      </c>
      <c r="B241" s="68" t="s">
        <v>30</v>
      </c>
      <c r="C241" s="136">
        <f>C242</f>
        <v>5000</v>
      </c>
      <c r="D241" s="136">
        <f>D242</f>
        <v>994.8</v>
      </c>
    </row>
    <row r="242" spans="1:4" ht="15.75" customHeight="1">
      <c r="A242" s="129" t="s">
        <v>793</v>
      </c>
      <c r="B242" s="11" t="s">
        <v>35</v>
      </c>
      <c r="C242" s="49">
        <v>5000</v>
      </c>
      <c r="D242" s="12">
        <v>994.8</v>
      </c>
    </row>
    <row r="243" spans="1:4" ht="15.75" customHeight="1">
      <c r="A243" s="134" t="s">
        <v>794</v>
      </c>
      <c r="B243" s="68" t="s">
        <v>37</v>
      </c>
      <c r="C243" s="136">
        <f>C244+C245</f>
        <v>9028</v>
      </c>
      <c r="D243" s="136">
        <f>D244+D245</f>
        <v>598.3</v>
      </c>
    </row>
    <row r="244" spans="1:4" ht="12.75">
      <c r="A244" s="129" t="s">
        <v>795</v>
      </c>
      <c r="B244" s="11" t="s">
        <v>38</v>
      </c>
      <c r="C244" s="49">
        <v>8928</v>
      </c>
      <c r="D244" s="12">
        <v>583.9</v>
      </c>
    </row>
    <row r="245" spans="1:4" ht="12.75">
      <c r="A245" s="129" t="s">
        <v>796</v>
      </c>
      <c r="B245" s="11" t="s">
        <v>39</v>
      </c>
      <c r="C245" s="49">
        <v>100</v>
      </c>
      <c r="D245" s="12">
        <v>14.4</v>
      </c>
    </row>
    <row r="246" spans="1:4" ht="54" hidden="1">
      <c r="A246" s="131" t="s">
        <v>458</v>
      </c>
      <c r="B246" s="67" t="s">
        <v>588</v>
      </c>
      <c r="C246" s="51">
        <f aca="true" t="shared" si="14" ref="C246:D248">C247</f>
        <v>0</v>
      </c>
      <c r="D246" s="51">
        <f t="shared" si="14"/>
        <v>0</v>
      </c>
    </row>
    <row r="247" spans="1:4" ht="27" hidden="1">
      <c r="A247" s="131" t="s">
        <v>459</v>
      </c>
      <c r="B247" s="67" t="s">
        <v>493</v>
      </c>
      <c r="C247" s="51">
        <f>C248+C250</f>
        <v>0</v>
      </c>
      <c r="D247" s="51">
        <f>D248+D250</f>
        <v>0</v>
      </c>
    </row>
    <row r="248" spans="1:4" ht="12.75" hidden="1">
      <c r="A248" s="134" t="s">
        <v>460</v>
      </c>
      <c r="B248" s="56" t="s">
        <v>30</v>
      </c>
      <c r="C248" s="136">
        <f t="shared" si="14"/>
        <v>0</v>
      </c>
      <c r="D248" s="136">
        <f t="shared" si="14"/>
        <v>0</v>
      </c>
    </row>
    <row r="249" spans="1:4" ht="12.75" hidden="1">
      <c r="A249" s="129" t="s">
        <v>461</v>
      </c>
      <c r="B249" s="57" t="s">
        <v>35</v>
      </c>
      <c r="C249" s="49">
        <v>0</v>
      </c>
      <c r="D249" s="12">
        <v>0</v>
      </c>
    </row>
    <row r="250" spans="1:4" ht="12.75" hidden="1">
      <c r="A250" s="134" t="s">
        <v>462</v>
      </c>
      <c r="B250" s="56" t="s">
        <v>37</v>
      </c>
      <c r="C250" s="136">
        <f>SUM(C251+C252)</f>
        <v>0</v>
      </c>
      <c r="D250" s="136">
        <f>SUM(D251+D252)</f>
        <v>0</v>
      </c>
    </row>
    <row r="251" spans="1:4" ht="12.75" hidden="1">
      <c r="A251" s="129" t="s">
        <v>463</v>
      </c>
      <c r="B251" s="57" t="s">
        <v>38</v>
      </c>
      <c r="C251" s="49">
        <v>0</v>
      </c>
      <c r="D251" s="12">
        <v>0</v>
      </c>
    </row>
    <row r="252" spans="1:4" ht="12.75" hidden="1">
      <c r="A252" s="129" t="s">
        <v>464</v>
      </c>
      <c r="B252" s="57" t="s">
        <v>39</v>
      </c>
      <c r="C252" s="49">
        <v>0</v>
      </c>
      <c r="D252" s="12">
        <v>0</v>
      </c>
    </row>
    <row r="253" spans="1:4" ht="15.75" customHeight="1">
      <c r="A253" s="131" t="s">
        <v>465</v>
      </c>
      <c r="B253" s="32" t="s">
        <v>43</v>
      </c>
      <c r="C253" s="51">
        <f>C254</f>
        <v>64</v>
      </c>
      <c r="D253" s="51">
        <f>D254</f>
        <v>49.9</v>
      </c>
    </row>
    <row r="254" spans="1:4" ht="26.25" customHeight="1">
      <c r="A254" s="131" t="s">
        <v>466</v>
      </c>
      <c r="B254" s="32" t="s">
        <v>498</v>
      </c>
      <c r="C254" s="51">
        <f aca="true" t="shared" si="15" ref="C254:D257">SUM(C255)</f>
        <v>64</v>
      </c>
      <c r="D254" s="51">
        <f t="shared" si="15"/>
        <v>49.9</v>
      </c>
    </row>
    <row r="255" spans="1:4" ht="96" customHeight="1">
      <c r="A255" s="131" t="s">
        <v>589</v>
      </c>
      <c r="B255" s="67" t="s">
        <v>797</v>
      </c>
      <c r="C255" s="51">
        <f t="shared" si="15"/>
        <v>64</v>
      </c>
      <c r="D255" s="51">
        <f t="shared" si="15"/>
        <v>49.9</v>
      </c>
    </row>
    <row r="256" spans="1:4" ht="26.25" customHeight="1">
      <c r="A256" s="131" t="s">
        <v>590</v>
      </c>
      <c r="B256" s="34" t="s">
        <v>551</v>
      </c>
      <c r="C256" s="51">
        <f t="shared" si="15"/>
        <v>64</v>
      </c>
      <c r="D256" s="51">
        <f t="shared" si="15"/>
        <v>49.9</v>
      </c>
    </row>
    <row r="257" spans="1:4" ht="15.75" customHeight="1">
      <c r="A257" s="134" t="s">
        <v>798</v>
      </c>
      <c r="B257" s="68" t="s">
        <v>30</v>
      </c>
      <c r="C257" s="136">
        <f t="shared" si="15"/>
        <v>64</v>
      </c>
      <c r="D257" s="136">
        <f t="shared" si="15"/>
        <v>49.9</v>
      </c>
    </row>
    <row r="258" spans="1:4" ht="15.75" customHeight="1">
      <c r="A258" s="129" t="s">
        <v>799</v>
      </c>
      <c r="B258" s="38" t="s">
        <v>35</v>
      </c>
      <c r="C258" s="49">
        <v>64</v>
      </c>
      <c r="D258" s="49">
        <v>49.9</v>
      </c>
    </row>
    <row r="259" spans="1:4" ht="12.75">
      <c r="A259" s="146" t="s">
        <v>470</v>
      </c>
      <c r="B259" s="32" t="s">
        <v>469</v>
      </c>
      <c r="C259" s="51">
        <f aca="true" t="shared" si="16" ref="C259:D261">C260</f>
        <v>2457.3</v>
      </c>
      <c r="D259" s="51">
        <f t="shared" si="16"/>
        <v>799.9</v>
      </c>
    </row>
    <row r="260" spans="1:4" ht="12.75">
      <c r="A260" s="146" t="s">
        <v>471</v>
      </c>
      <c r="B260" s="32" t="s">
        <v>14</v>
      </c>
      <c r="C260" s="51">
        <f>C261+C266</f>
        <v>2457.3</v>
      </c>
      <c r="D260" s="51">
        <f>D261+D266</f>
        <v>799.9</v>
      </c>
    </row>
    <row r="261" spans="1:4" ht="40.5">
      <c r="A261" s="146" t="s">
        <v>591</v>
      </c>
      <c r="B261" s="67" t="s">
        <v>805</v>
      </c>
      <c r="C261" s="51">
        <f t="shared" si="16"/>
        <v>877</v>
      </c>
      <c r="D261" s="51">
        <f t="shared" si="16"/>
        <v>402</v>
      </c>
    </row>
    <row r="262" spans="1:4" ht="27.75" customHeight="1">
      <c r="A262" s="146" t="s">
        <v>592</v>
      </c>
      <c r="B262" s="34" t="s">
        <v>551</v>
      </c>
      <c r="C262" s="51">
        <f>C263+C265</f>
        <v>877</v>
      </c>
      <c r="D262" s="51">
        <f>D263+D265</f>
        <v>402</v>
      </c>
    </row>
    <row r="263" spans="1:4" ht="12.75">
      <c r="A263" s="147" t="s">
        <v>800</v>
      </c>
      <c r="B263" s="68" t="s">
        <v>30</v>
      </c>
      <c r="C263" s="136">
        <f>C264</f>
        <v>877</v>
      </c>
      <c r="D263" s="136">
        <f>D264</f>
        <v>402</v>
      </c>
    </row>
    <row r="264" spans="1:4" ht="12.75">
      <c r="A264" s="145" t="s">
        <v>801</v>
      </c>
      <c r="B264" s="11" t="s">
        <v>35</v>
      </c>
      <c r="C264" s="35">
        <v>877</v>
      </c>
      <c r="D264" s="39">
        <v>402</v>
      </c>
    </row>
    <row r="265" spans="1:4" ht="12.75" hidden="1">
      <c r="A265" s="134" t="s">
        <v>802</v>
      </c>
      <c r="B265" s="68" t="s">
        <v>36</v>
      </c>
      <c r="C265" s="136">
        <v>0</v>
      </c>
      <c r="D265" s="136">
        <v>0</v>
      </c>
    </row>
    <row r="266" spans="1:4" ht="26.25" customHeight="1">
      <c r="A266" s="131" t="s">
        <v>593</v>
      </c>
      <c r="B266" s="67" t="s">
        <v>641</v>
      </c>
      <c r="C266" s="51">
        <f aca="true" t="shared" si="17" ref="C266:D268">C267</f>
        <v>1580.3</v>
      </c>
      <c r="D266" s="51">
        <f t="shared" si="17"/>
        <v>397.9</v>
      </c>
    </row>
    <row r="267" spans="1:4" ht="27" customHeight="1">
      <c r="A267" s="131" t="s">
        <v>594</v>
      </c>
      <c r="B267" s="34" t="s">
        <v>551</v>
      </c>
      <c r="C267" s="51">
        <f t="shared" si="17"/>
        <v>1580.3</v>
      </c>
      <c r="D267" s="51">
        <f t="shared" si="17"/>
        <v>397.9</v>
      </c>
    </row>
    <row r="268" spans="1:4" ht="15.75" customHeight="1">
      <c r="A268" s="134" t="s">
        <v>803</v>
      </c>
      <c r="B268" s="68" t="s">
        <v>30</v>
      </c>
      <c r="C268" s="136">
        <f t="shared" si="17"/>
        <v>1580.3</v>
      </c>
      <c r="D268" s="136">
        <f t="shared" si="17"/>
        <v>397.9</v>
      </c>
    </row>
    <row r="269" spans="1:4" ht="15.75" customHeight="1">
      <c r="A269" s="129" t="s">
        <v>804</v>
      </c>
      <c r="B269" s="11" t="s">
        <v>35</v>
      </c>
      <c r="C269" s="35">
        <v>1580.3</v>
      </c>
      <c r="D269" s="39">
        <v>397.9</v>
      </c>
    </row>
    <row r="270" spans="1:4" ht="12.75">
      <c r="A270" s="146" t="s">
        <v>472</v>
      </c>
      <c r="B270" s="32" t="s">
        <v>46</v>
      </c>
      <c r="C270" s="51">
        <f>C271+C276</f>
        <v>13593.199999999999</v>
      </c>
      <c r="D270" s="51">
        <f>D271+D276</f>
        <v>9269.8</v>
      </c>
    </row>
    <row r="271" spans="1:4" ht="12.75">
      <c r="A271" s="146" t="s">
        <v>473</v>
      </c>
      <c r="B271" s="32" t="s">
        <v>475</v>
      </c>
      <c r="C271" s="51">
        <f aca="true" t="shared" si="18" ref="C271:D274">C272</f>
        <v>608.6</v>
      </c>
      <c r="D271" s="51">
        <f t="shared" si="18"/>
        <v>456.4</v>
      </c>
    </row>
    <row r="272" spans="1:4" ht="123.75">
      <c r="A272" s="146" t="s">
        <v>595</v>
      </c>
      <c r="B272" s="221" t="s">
        <v>806</v>
      </c>
      <c r="C272" s="51">
        <f t="shared" si="18"/>
        <v>608.6</v>
      </c>
      <c r="D272" s="51">
        <f t="shared" si="18"/>
        <v>456.4</v>
      </c>
    </row>
    <row r="273" spans="1:4" ht="25.5">
      <c r="A273" s="146" t="s">
        <v>596</v>
      </c>
      <c r="B273" s="32" t="s">
        <v>603</v>
      </c>
      <c r="C273" s="51">
        <f t="shared" si="18"/>
        <v>608.6</v>
      </c>
      <c r="D273" s="51">
        <f t="shared" si="18"/>
        <v>456.4</v>
      </c>
    </row>
    <row r="274" spans="1:4" ht="12.75">
      <c r="A274" s="147" t="s">
        <v>807</v>
      </c>
      <c r="B274" s="68" t="s">
        <v>44</v>
      </c>
      <c r="C274" s="49">
        <f t="shared" si="18"/>
        <v>608.6</v>
      </c>
      <c r="D274" s="49">
        <f t="shared" si="18"/>
        <v>456.4</v>
      </c>
    </row>
    <row r="275" spans="1:4" ht="25.5">
      <c r="A275" s="145" t="s">
        <v>808</v>
      </c>
      <c r="B275" s="38" t="s">
        <v>476</v>
      </c>
      <c r="C275" s="49">
        <v>608.6</v>
      </c>
      <c r="D275" s="40">
        <v>456.4</v>
      </c>
    </row>
    <row r="276" spans="1:4" ht="12.75">
      <c r="A276" s="146" t="s">
        <v>474</v>
      </c>
      <c r="B276" s="32" t="s">
        <v>81</v>
      </c>
      <c r="C276" s="51">
        <f>C277+C291+C295</f>
        <v>12984.599999999999</v>
      </c>
      <c r="D276" s="51">
        <f>D277+D291+D295</f>
        <v>8813.4</v>
      </c>
    </row>
    <row r="277" spans="1:4" ht="67.5">
      <c r="A277" s="131" t="s">
        <v>809</v>
      </c>
      <c r="B277" s="67" t="s">
        <v>821</v>
      </c>
      <c r="C277" s="54">
        <f>C278+C282</f>
        <v>3210.5</v>
      </c>
      <c r="D277" s="54">
        <f>D278+D282</f>
        <v>2251.1</v>
      </c>
    </row>
    <row r="278" spans="1:4" ht="27">
      <c r="A278" s="131" t="s">
        <v>810</v>
      </c>
      <c r="B278" s="34" t="s">
        <v>605</v>
      </c>
      <c r="C278" s="54">
        <f>C279</f>
        <v>3006.5</v>
      </c>
      <c r="D278" s="54">
        <f>D279</f>
        <v>2166.1</v>
      </c>
    </row>
    <row r="279" spans="1:4" ht="12.75">
      <c r="A279" s="134" t="s">
        <v>811</v>
      </c>
      <c r="B279" s="135" t="s">
        <v>25</v>
      </c>
      <c r="C279" s="143">
        <f>C280+C281</f>
        <v>3006.5</v>
      </c>
      <c r="D279" s="143">
        <f>D280+D281</f>
        <v>2166.1</v>
      </c>
    </row>
    <row r="280" spans="1:4" ht="12.75">
      <c r="A280" s="129" t="s">
        <v>812</v>
      </c>
      <c r="B280" s="6" t="s">
        <v>26</v>
      </c>
      <c r="C280" s="40">
        <v>2309.1</v>
      </c>
      <c r="D280" s="48" t="s">
        <v>922</v>
      </c>
    </row>
    <row r="281" spans="1:4" ht="12.75">
      <c r="A281" s="129" t="s">
        <v>813</v>
      </c>
      <c r="B281" s="6" t="s">
        <v>27</v>
      </c>
      <c r="C281" s="40">
        <v>697.4</v>
      </c>
      <c r="D281" s="48" t="s">
        <v>923</v>
      </c>
    </row>
    <row r="282" spans="1:4" ht="28.5" customHeight="1">
      <c r="A282" s="146" t="s">
        <v>597</v>
      </c>
      <c r="B282" s="34" t="s">
        <v>551</v>
      </c>
      <c r="C282" s="51">
        <f>C283+C288</f>
        <v>204</v>
      </c>
      <c r="D282" s="51">
        <f>D283+D288</f>
        <v>85</v>
      </c>
    </row>
    <row r="283" spans="1:4" ht="12.75">
      <c r="A283" s="134" t="s">
        <v>814</v>
      </c>
      <c r="B283" s="135" t="s">
        <v>30</v>
      </c>
      <c r="C283" s="143">
        <f>C284+C285+C286+C287</f>
        <v>115.20000000000002</v>
      </c>
      <c r="D283" s="143">
        <f>D284+D285+D286+D287</f>
        <v>82.3</v>
      </c>
    </row>
    <row r="284" spans="1:4" ht="12.75">
      <c r="A284" s="129" t="s">
        <v>815</v>
      </c>
      <c r="B284" s="6" t="s">
        <v>31</v>
      </c>
      <c r="C284" s="40">
        <v>17</v>
      </c>
      <c r="D284" s="48" t="s">
        <v>924</v>
      </c>
    </row>
    <row r="285" spans="1:4" ht="12.75">
      <c r="A285" s="129" t="s">
        <v>816</v>
      </c>
      <c r="B285" s="6" t="s">
        <v>32</v>
      </c>
      <c r="C285" s="40">
        <v>57.2</v>
      </c>
      <c r="D285" s="12">
        <v>42.8</v>
      </c>
    </row>
    <row r="286" spans="1:4" ht="12.75">
      <c r="A286" s="129" t="s">
        <v>817</v>
      </c>
      <c r="B286" s="6" t="s">
        <v>34</v>
      </c>
      <c r="C286" s="40">
        <v>29.1</v>
      </c>
      <c r="D286" s="12">
        <v>21.2</v>
      </c>
    </row>
    <row r="287" spans="1:4" ht="12.75">
      <c r="A287" s="129" t="s">
        <v>838</v>
      </c>
      <c r="B287" s="6" t="s">
        <v>35</v>
      </c>
      <c r="C287" s="40">
        <v>11.9</v>
      </c>
      <c r="D287" s="12">
        <v>11.9</v>
      </c>
    </row>
    <row r="288" spans="1:4" ht="12.75">
      <c r="A288" s="134" t="s">
        <v>818</v>
      </c>
      <c r="B288" s="135" t="s">
        <v>37</v>
      </c>
      <c r="C288" s="143">
        <f>C289+C290</f>
        <v>88.8</v>
      </c>
      <c r="D288" s="136">
        <f>D289+D290</f>
        <v>2.7</v>
      </c>
    </row>
    <row r="289" spans="1:4" ht="12.75">
      <c r="A289" s="129" t="s">
        <v>819</v>
      </c>
      <c r="B289" s="6" t="s">
        <v>38</v>
      </c>
      <c r="C289" s="49">
        <v>79.7</v>
      </c>
      <c r="D289" s="12">
        <v>0</v>
      </c>
    </row>
    <row r="290" spans="1:4" ht="12.75">
      <c r="A290" s="129" t="s">
        <v>820</v>
      </c>
      <c r="B290" s="6" t="s">
        <v>39</v>
      </c>
      <c r="C290" s="49">
        <v>9.1</v>
      </c>
      <c r="D290" s="12">
        <v>2.7</v>
      </c>
    </row>
    <row r="291" spans="1:4" ht="69" customHeight="1">
      <c r="A291" s="146" t="s">
        <v>822</v>
      </c>
      <c r="B291" s="67" t="s">
        <v>902</v>
      </c>
      <c r="C291" s="51">
        <f aca="true" t="shared" si="19" ref="C291:D293">C292</f>
        <v>6944.8</v>
      </c>
      <c r="D291" s="51">
        <f t="shared" si="19"/>
        <v>4662</v>
      </c>
    </row>
    <row r="292" spans="1:4" ht="25.5">
      <c r="A292" s="146" t="s">
        <v>823</v>
      </c>
      <c r="B292" s="32" t="s">
        <v>603</v>
      </c>
      <c r="C292" s="51">
        <f t="shared" si="19"/>
        <v>6944.8</v>
      </c>
      <c r="D292" s="54">
        <f t="shared" si="19"/>
        <v>4662</v>
      </c>
    </row>
    <row r="293" spans="1:4" ht="12.75">
      <c r="A293" s="147" t="s">
        <v>825</v>
      </c>
      <c r="B293" s="68" t="s">
        <v>44</v>
      </c>
      <c r="C293" s="136">
        <f t="shared" si="19"/>
        <v>6944.8</v>
      </c>
      <c r="D293" s="143">
        <f t="shared" si="19"/>
        <v>4662</v>
      </c>
    </row>
    <row r="294" spans="1:4" ht="12.75">
      <c r="A294" s="145" t="s">
        <v>824</v>
      </c>
      <c r="B294" s="11" t="s">
        <v>45</v>
      </c>
      <c r="C294" s="35">
        <v>6944.8</v>
      </c>
      <c r="D294" s="53">
        <v>4662</v>
      </c>
    </row>
    <row r="295" spans="1:4" ht="54">
      <c r="A295" s="146" t="s">
        <v>826</v>
      </c>
      <c r="B295" s="67" t="s">
        <v>903</v>
      </c>
      <c r="C295" s="51">
        <f>C296</f>
        <v>2829.3</v>
      </c>
      <c r="D295" s="54">
        <f aca="true" t="shared" si="20" ref="C295:D297">D296</f>
        <v>1900.3</v>
      </c>
    </row>
    <row r="296" spans="1:4" ht="27" customHeight="1">
      <c r="A296" s="146" t="s">
        <v>827</v>
      </c>
      <c r="B296" s="32" t="s">
        <v>830</v>
      </c>
      <c r="C296" s="51">
        <f t="shared" si="20"/>
        <v>2829.3</v>
      </c>
      <c r="D296" s="54">
        <f t="shared" si="20"/>
        <v>1900.3</v>
      </c>
    </row>
    <row r="297" spans="1:4" ht="12.75">
      <c r="A297" s="147" t="s">
        <v>828</v>
      </c>
      <c r="B297" s="68" t="s">
        <v>30</v>
      </c>
      <c r="C297" s="136">
        <f t="shared" si="20"/>
        <v>2829.3</v>
      </c>
      <c r="D297" s="143">
        <f t="shared" si="20"/>
        <v>1900.3</v>
      </c>
    </row>
    <row r="298" spans="1:4" ht="12.75">
      <c r="A298" s="145" t="s">
        <v>829</v>
      </c>
      <c r="B298" s="11" t="s">
        <v>35</v>
      </c>
      <c r="C298" s="35">
        <v>2829.3</v>
      </c>
      <c r="D298" s="53">
        <v>1900.3</v>
      </c>
    </row>
    <row r="299" spans="1:4" ht="12.75">
      <c r="A299" s="146" t="s">
        <v>477</v>
      </c>
      <c r="B299" s="32" t="s">
        <v>479</v>
      </c>
      <c r="C299" s="51">
        <f aca="true" t="shared" si="21" ref="C299:D303">C300</f>
        <v>1163</v>
      </c>
      <c r="D299" s="54">
        <f t="shared" si="21"/>
        <v>261</v>
      </c>
    </row>
    <row r="300" spans="1:4" ht="12.75">
      <c r="A300" s="146" t="s">
        <v>478</v>
      </c>
      <c r="B300" s="32" t="s">
        <v>381</v>
      </c>
      <c r="C300" s="51">
        <f t="shared" si="21"/>
        <v>1163</v>
      </c>
      <c r="D300" s="54">
        <f t="shared" si="21"/>
        <v>261</v>
      </c>
    </row>
    <row r="301" spans="1:4" ht="94.5">
      <c r="A301" s="146" t="s">
        <v>598</v>
      </c>
      <c r="B301" s="67" t="s">
        <v>831</v>
      </c>
      <c r="C301" s="51">
        <f t="shared" si="21"/>
        <v>1163</v>
      </c>
      <c r="D301" s="54">
        <f t="shared" si="21"/>
        <v>261</v>
      </c>
    </row>
    <row r="302" spans="1:4" ht="29.25" customHeight="1">
      <c r="A302" s="146" t="s">
        <v>599</v>
      </c>
      <c r="B302" s="34" t="s">
        <v>551</v>
      </c>
      <c r="C302" s="51">
        <f>C303+C305</f>
        <v>1163</v>
      </c>
      <c r="D302" s="51">
        <f>D303+D305</f>
        <v>261</v>
      </c>
    </row>
    <row r="303" spans="1:4" ht="12.75">
      <c r="A303" s="147" t="s">
        <v>832</v>
      </c>
      <c r="B303" s="68" t="s">
        <v>30</v>
      </c>
      <c r="C303" s="136">
        <f t="shared" si="21"/>
        <v>1128</v>
      </c>
      <c r="D303" s="143">
        <f t="shared" si="21"/>
        <v>226</v>
      </c>
    </row>
    <row r="304" spans="1:4" ht="12.75">
      <c r="A304" s="145" t="s">
        <v>833</v>
      </c>
      <c r="B304" s="11" t="s">
        <v>35</v>
      </c>
      <c r="C304" s="35">
        <v>1128</v>
      </c>
      <c r="D304" s="53">
        <v>226</v>
      </c>
    </row>
    <row r="305" spans="1:4" ht="12.75">
      <c r="A305" s="147" t="s">
        <v>834</v>
      </c>
      <c r="B305" s="68" t="s">
        <v>36</v>
      </c>
      <c r="C305" s="136">
        <v>35</v>
      </c>
      <c r="D305" s="148">
        <v>35</v>
      </c>
    </row>
    <row r="306" spans="1:4" ht="12.75">
      <c r="A306" s="146" t="s">
        <v>480</v>
      </c>
      <c r="B306" s="32" t="s">
        <v>382</v>
      </c>
      <c r="C306" s="51">
        <f>SUM(C307)</f>
        <v>1344.5</v>
      </c>
      <c r="D306" s="51">
        <f>SUM(D307)</f>
        <v>891.7</v>
      </c>
    </row>
    <row r="307" spans="1:4" ht="12.75">
      <c r="A307" s="146" t="s">
        <v>481</v>
      </c>
      <c r="B307" s="32" t="s">
        <v>79</v>
      </c>
      <c r="C307" s="51">
        <f aca="true" t="shared" si="22" ref="C307:D310">C308</f>
        <v>1344.5</v>
      </c>
      <c r="D307" s="51">
        <f t="shared" si="22"/>
        <v>891.7</v>
      </c>
    </row>
    <row r="308" spans="1:4" ht="94.5" customHeight="1">
      <c r="A308" s="146" t="s">
        <v>600</v>
      </c>
      <c r="B308" s="221" t="s">
        <v>835</v>
      </c>
      <c r="C308" s="51">
        <f t="shared" si="22"/>
        <v>1344.5</v>
      </c>
      <c r="D308" s="51">
        <f t="shared" si="22"/>
        <v>891.7</v>
      </c>
    </row>
    <row r="309" spans="1:4" ht="27.75" customHeight="1">
      <c r="A309" s="146" t="s">
        <v>601</v>
      </c>
      <c r="B309" s="34" t="s">
        <v>551</v>
      </c>
      <c r="C309" s="51">
        <f t="shared" si="22"/>
        <v>1344.5</v>
      </c>
      <c r="D309" s="51">
        <f t="shared" si="22"/>
        <v>891.7</v>
      </c>
    </row>
    <row r="310" spans="1:4" ht="15" customHeight="1">
      <c r="A310" s="147" t="s">
        <v>836</v>
      </c>
      <c r="B310" s="56" t="s">
        <v>30</v>
      </c>
      <c r="C310" s="136">
        <f t="shared" si="22"/>
        <v>1344.5</v>
      </c>
      <c r="D310" s="136">
        <f t="shared" si="22"/>
        <v>891.7</v>
      </c>
    </row>
    <row r="311" spans="1:4" ht="12.75">
      <c r="A311" s="145" t="s">
        <v>837</v>
      </c>
      <c r="B311" s="57" t="s">
        <v>35</v>
      </c>
      <c r="C311" s="49">
        <v>1344.5</v>
      </c>
      <c r="D311" s="49">
        <v>891.7</v>
      </c>
    </row>
    <row r="312" spans="1:4" ht="16.5" customHeight="1">
      <c r="A312" s="52"/>
      <c r="B312" s="78" t="s">
        <v>82</v>
      </c>
      <c r="C312" s="43">
        <f>C60+C95+C105</f>
        <v>83754.8</v>
      </c>
      <c r="D312" s="43">
        <f>D60+D95+D105</f>
        <v>41713.3</v>
      </c>
    </row>
    <row r="315" spans="1:4" ht="12" customHeight="1">
      <c r="A315" s="260"/>
      <c r="B315" s="260"/>
      <c r="C315" s="261"/>
      <c r="D315" s="261"/>
    </row>
    <row r="316" spans="1:4" ht="12" customHeight="1">
      <c r="A316" s="9"/>
      <c r="B316" s="9"/>
      <c r="C316" s="9"/>
      <c r="D316" s="9"/>
    </row>
    <row r="317" spans="1:4" ht="12" customHeight="1">
      <c r="A317" s="260"/>
      <c r="B317" s="260"/>
      <c r="C317" s="261"/>
      <c r="D317" s="261"/>
    </row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</sheetData>
  <sheetProtection/>
  <mergeCells count="10">
    <mergeCell ref="A3:D3"/>
    <mergeCell ref="A1:D1"/>
    <mergeCell ref="A4:D4"/>
    <mergeCell ref="A2:D2"/>
    <mergeCell ref="A317:B317"/>
    <mergeCell ref="C317:D317"/>
    <mergeCell ref="A6:D6"/>
    <mergeCell ref="A59:D59"/>
    <mergeCell ref="A315:B315"/>
    <mergeCell ref="C315:D31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24.28125" style="0" customWidth="1"/>
    <col min="2" max="2" width="42.7109375" style="0" customWidth="1"/>
    <col min="3" max="4" width="12.8515625" style="0" customWidth="1"/>
    <col min="5" max="5" width="9.8515625" style="0" customWidth="1"/>
  </cols>
  <sheetData>
    <row r="1" spans="1:7" ht="12.75">
      <c r="A1" s="296" t="s">
        <v>265</v>
      </c>
      <c r="B1" s="295"/>
      <c r="C1" s="295"/>
      <c r="D1" s="295"/>
      <c r="E1" s="58"/>
      <c r="F1" s="58"/>
      <c r="G1" s="58"/>
    </row>
    <row r="2" spans="1:4" ht="12.75" hidden="1">
      <c r="A2" s="295" t="s">
        <v>104</v>
      </c>
      <c r="B2" s="295"/>
      <c r="C2" s="295"/>
      <c r="D2" s="278"/>
    </row>
    <row r="3" spans="1:4" ht="12.75" hidden="1">
      <c r="A3" s="295" t="s">
        <v>293</v>
      </c>
      <c r="B3" s="295"/>
      <c r="C3" s="295"/>
      <c r="D3" s="278"/>
    </row>
    <row r="4" spans="1:4" ht="12.75" hidden="1">
      <c r="A4" s="295" t="s">
        <v>204</v>
      </c>
      <c r="B4" s="295"/>
      <c r="C4" s="295"/>
      <c r="D4" s="278"/>
    </row>
    <row r="5" spans="1:4" ht="12.75" hidden="1">
      <c r="A5" s="295" t="s">
        <v>105</v>
      </c>
      <c r="B5" s="295"/>
      <c r="C5" s="295"/>
      <c r="D5" s="278"/>
    </row>
    <row r="6" spans="1:4" ht="12.75" hidden="1">
      <c r="A6" s="295" t="s">
        <v>106</v>
      </c>
      <c r="B6" s="295"/>
      <c r="C6" s="295"/>
      <c r="D6" s="278"/>
    </row>
    <row r="7" spans="1:7" ht="12.75">
      <c r="A7" s="261"/>
      <c r="B7" s="261"/>
      <c r="C7" s="261"/>
      <c r="D7" s="278"/>
      <c r="E7" s="58"/>
      <c r="F7" s="58"/>
      <c r="G7" s="58"/>
    </row>
    <row r="8" spans="1:4" ht="18" customHeight="1">
      <c r="A8" s="309" t="s">
        <v>271</v>
      </c>
      <c r="B8" s="309"/>
      <c r="C8" s="309"/>
      <c r="D8" s="309"/>
    </row>
    <row r="9" spans="1:4" ht="15" customHeight="1">
      <c r="A9" s="309" t="s">
        <v>293</v>
      </c>
      <c r="B9" s="309"/>
      <c r="C9" s="309"/>
      <c r="D9" s="309"/>
    </row>
    <row r="10" spans="1:4" ht="15" customHeight="1">
      <c r="A10" s="309" t="s">
        <v>925</v>
      </c>
      <c r="B10" s="309"/>
      <c r="C10" s="309"/>
      <c r="D10" s="309"/>
    </row>
    <row r="11" spans="1:4" ht="15" customHeight="1">
      <c r="A11" s="309" t="s">
        <v>269</v>
      </c>
      <c r="B11" s="309"/>
      <c r="C11" s="309"/>
      <c r="D11" s="309"/>
    </row>
    <row r="12" spans="1:4" ht="15" customHeight="1">
      <c r="A12" s="309" t="s">
        <v>270</v>
      </c>
      <c r="B12" s="294"/>
      <c r="C12" s="294"/>
      <c r="D12" s="278"/>
    </row>
    <row r="13" spans="1:5" ht="17.25" customHeight="1">
      <c r="A13" s="270" t="s">
        <v>394</v>
      </c>
      <c r="B13" s="271"/>
      <c r="C13" s="271"/>
      <c r="D13" s="271"/>
      <c r="E13" s="106"/>
    </row>
    <row r="14" spans="1:5" ht="54" customHeight="1">
      <c r="A14" s="112" t="s">
        <v>15</v>
      </c>
      <c r="B14" s="113" t="s">
        <v>395</v>
      </c>
      <c r="C14" s="114" t="s">
        <v>208</v>
      </c>
      <c r="D14" s="114" t="s">
        <v>210</v>
      </c>
      <c r="E14" s="106"/>
    </row>
    <row r="15" spans="1:7" ht="27" customHeight="1">
      <c r="A15" s="112" t="s">
        <v>266</v>
      </c>
      <c r="B15" s="116" t="s">
        <v>397</v>
      </c>
      <c r="C15" s="204">
        <f>SUM(C16)</f>
        <v>-2419.399999999994</v>
      </c>
      <c r="D15" s="204">
        <f>SUM(D16)</f>
        <v>-24492.800000000003</v>
      </c>
      <c r="E15" s="17"/>
      <c r="F15" s="107"/>
      <c r="G15" s="108"/>
    </row>
    <row r="16" spans="1:6" s="158" customFormat="1" ht="36" customHeight="1">
      <c r="A16" s="203" t="s">
        <v>267</v>
      </c>
      <c r="B16" s="20" t="s">
        <v>399</v>
      </c>
      <c r="C16" s="205">
        <f>SUM(C17)</f>
        <v>-2419.399999999994</v>
      </c>
      <c r="D16" s="205">
        <f>SUM(D17)</f>
        <v>-24492.800000000003</v>
      </c>
      <c r="F16" s="206"/>
    </row>
    <row r="17" spans="1:6" s="158" customFormat="1" ht="56.25" customHeight="1">
      <c r="A17" s="203" t="s">
        <v>280</v>
      </c>
      <c r="B17" s="20" t="s">
        <v>279</v>
      </c>
      <c r="C17" s="205">
        <f>SUM(источники!C16)</f>
        <v>-2419.399999999994</v>
      </c>
      <c r="D17" s="205">
        <f>SUM(источники!E16)</f>
        <v>-24492.800000000003</v>
      </c>
      <c r="F17" s="206"/>
    </row>
    <row r="18" spans="1:4" ht="19.5" customHeight="1">
      <c r="A18" s="266" t="s">
        <v>416</v>
      </c>
      <c r="B18" s="266"/>
      <c r="C18" s="204">
        <f>SUM(C15)</f>
        <v>-2419.399999999994</v>
      </c>
      <c r="D18" s="204">
        <f>SUM(D15)</f>
        <v>-24492.800000000003</v>
      </c>
    </row>
    <row r="19" spans="2:4" ht="14.25" customHeight="1">
      <c r="B19" s="105"/>
      <c r="C19" s="111"/>
      <c r="D19" s="108"/>
    </row>
    <row r="20" spans="2:4" ht="27" customHeight="1">
      <c r="B20" s="105"/>
      <c r="C20" s="111"/>
      <c r="D20" s="108"/>
    </row>
    <row r="21" spans="1:4" ht="12.75">
      <c r="A21" s="260"/>
      <c r="B21" s="260"/>
      <c r="C21" s="260"/>
      <c r="D21" s="265"/>
    </row>
    <row r="22" spans="1:3" ht="12.75">
      <c r="A22" s="9"/>
      <c r="B22" s="9"/>
      <c r="C22" s="9"/>
    </row>
    <row r="23" spans="1:3" ht="12.75">
      <c r="A23" s="260"/>
      <c r="B23" s="260"/>
      <c r="C23" s="10"/>
    </row>
  </sheetData>
  <sheetProtection/>
  <mergeCells count="17">
    <mergeCell ref="A23:B23"/>
    <mergeCell ref="A18:B18"/>
    <mergeCell ref="A21:B21"/>
    <mergeCell ref="C21:D21"/>
    <mergeCell ref="A7:D7"/>
    <mergeCell ref="A2:D2"/>
    <mergeCell ref="A3:D3"/>
    <mergeCell ref="A4:D4"/>
    <mergeCell ref="A5:D5"/>
    <mergeCell ref="A6:D6"/>
    <mergeCell ref="A1:D1"/>
    <mergeCell ref="A8:D8"/>
    <mergeCell ref="A9:D9"/>
    <mergeCell ref="A10:D10"/>
    <mergeCell ref="A13:D13"/>
    <mergeCell ref="A11:D11"/>
    <mergeCell ref="A12:D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24.28125" style="0" customWidth="1"/>
    <col min="2" max="2" width="57.00390625" style="0" customWidth="1"/>
    <col min="3" max="3" width="12.8515625" style="0" customWidth="1"/>
  </cols>
  <sheetData>
    <row r="1" spans="1:5" ht="12.75">
      <c r="A1" s="296" t="s">
        <v>272</v>
      </c>
      <c r="B1" s="295"/>
      <c r="C1" s="295"/>
      <c r="D1" s="58"/>
      <c r="E1" s="58"/>
    </row>
    <row r="2" spans="1:3" ht="12.75" hidden="1">
      <c r="A2" s="295" t="s">
        <v>104</v>
      </c>
      <c r="B2" s="295"/>
      <c r="C2" s="295"/>
    </row>
    <row r="3" spans="1:3" ht="12.75" hidden="1">
      <c r="A3" s="295" t="s">
        <v>293</v>
      </c>
      <c r="B3" s="295"/>
      <c r="C3" s="295"/>
    </row>
    <row r="4" spans="1:3" ht="12.75" hidden="1">
      <c r="A4" s="295" t="s">
        <v>204</v>
      </c>
      <c r="B4" s="295"/>
      <c r="C4" s="295"/>
    </row>
    <row r="5" spans="1:3" ht="12.75" hidden="1">
      <c r="A5" s="295" t="s">
        <v>105</v>
      </c>
      <c r="B5" s="295"/>
      <c r="C5" s="295"/>
    </row>
    <row r="6" spans="1:3" ht="12.75" hidden="1">
      <c r="A6" s="295" t="s">
        <v>106</v>
      </c>
      <c r="B6" s="295"/>
      <c r="C6" s="295"/>
    </row>
    <row r="7" spans="1:3" ht="18" customHeight="1">
      <c r="A7" s="309" t="s">
        <v>268</v>
      </c>
      <c r="B7" s="294"/>
      <c r="C7" s="278"/>
    </row>
    <row r="8" spans="1:3" ht="15" customHeight="1">
      <c r="A8" s="309" t="s">
        <v>293</v>
      </c>
      <c r="B8" s="294"/>
      <c r="C8" s="278"/>
    </row>
    <row r="9" spans="1:3" ht="15" customHeight="1">
      <c r="A9" s="309" t="s">
        <v>925</v>
      </c>
      <c r="B9" s="294"/>
      <c r="C9" s="278"/>
    </row>
    <row r="10" spans="1:3" ht="15" customHeight="1">
      <c r="A10" s="309" t="s">
        <v>273</v>
      </c>
      <c r="B10" s="294"/>
      <c r="C10" s="278"/>
    </row>
    <row r="11" spans="1:3" ht="15" customHeight="1">
      <c r="A11" s="309" t="s">
        <v>274</v>
      </c>
      <c r="B11" s="294"/>
      <c r="C11" s="278"/>
    </row>
    <row r="12" spans="1:3" ht="15" customHeight="1">
      <c r="A12" s="309" t="s">
        <v>275</v>
      </c>
      <c r="B12" s="294"/>
      <c r="C12" s="278"/>
    </row>
    <row r="13" spans="1:3" ht="15" customHeight="1">
      <c r="A13" s="309" t="s">
        <v>276</v>
      </c>
      <c r="B13" s="294"/>
      <c r="C13" s="278"/>
    </row>
    <row r="14" spans="1:3" ht="17.25" customHeight="1">
      <c r="A14" s="270" t="s">
        <v>394</v>
      </c>
      <c r="B14" s="271"/>
      <c r="C14" s="271"/>
    </row>
    <row r="15" spans="1:3" ht="54" customHeight="1">
      <c r="A15" s="112" t="s">
        <v>15</v>
      </c>
      <c r="B15" s="113" t="s">
        <v>395</v>
      </c>
      <c r="C15" s="114" t="s">
        <v>210</v>
      </c>
    </row>
    <row r="16" spans="1:4" ht="36" customHeight="1">
      <c r="A16" s="115" t="s">
        <v>398</v>
      </c>
      <c r="B16" s="116" t="s">
        <v>399</v>
      </c>
      <c r="C16" s="117">
        <f>SUM(C25)</f>
        <v>-24492.800000000003</v>
      </c>
      <c r="D16" s="108"/>
    </row>
    <row r="17" spans="1:3" ht="24" customHeight="1">
      <c r="A17" s="118" t="s">
        <v>400</v>
      </c>
      <c r="B17" s="20" t="s">
        <v>401</v>
      </c>
      <c r="C17" s="117">
        <f>SUM(C18)</f>
        <v>66206.1</v>
      </c>
    </row>
    <row r="18" spans="1:3" ht="22.5" customHeight="1">
      <c r="A18" s="118" t="s">
        <v>402</v>
      </c>
      <c r="B18" s="20" t="s">
        <v>403</v>
      </c>
      <c r="C18" s="119">
        <f>SUM(C19)</f>
        <v>66206.1</v>
      </c>
    </row>
    <row r="19" spans="1:4" ht="32.25" customHeight="1">
      <c r="A19" s="118" t="s">
        <v>404</v>
      </c>
      <c r="B19" s="20" t="s">
        <v>405</v>
      </c>
      <c r="C19" s="119">
        <f>SUM(C20)</f>
        <v>66206.1</v>
      </c>
      <c r="D19" s="108"/>
    </row>
    <row r="20" spans="1:4" ht="42.75" customHeight="1">
      <c r="A20" s="118" t="s">
        <v>282</v>
      </c>
      <c r="B20" s="20" t="s">
        <v>278</v>
      </c>
      <c r="C20" s="119">
        <f>SUM(источники!E11)</f>
        <v>66206.1</v>
      </c>
      <c r="D20" s="108"/>
    </row>
    <row r="21" spans="1:4" ht="27" customHeight="1">
      <c r="A21" s="118" t="s">
        <v>408</v>
      </c>
      <c r="B21" s="20" t="s">
        <v>409</v>
      </c>
      <c r="C21" s="117">
        <f>SUM(C22)</f>
        <v>41713.3</v>
      </c>
      <c r="D21" s="108"/>
    </row>
    <row r="22" spans="1:3" ht="27" customHeight="1">
      <c r="A22" s="118" t="s">
        <v>410</v>
      </c>
      <c r="B22" s="20" t="s">
        <v>411</v>
      </c>
      <c r="C22" s="119">
        <f>SUM(C23)</f>
        <v>41713.3</v>
      </c>
    </row>
    <row r="23" spans="1:3" ht="33" customHeight="1">
      <c r="A23" s="118" t="s">
        <v>412</v>
      </c>
      <c r="B23" s="20" t="s">
        <v>413</v>
      </c>
      <c r="C23" s="119">
        <f>SUM(C24)</f>
        <v>41713.3</v>
      </c>
    </row>
    <row r="24" spans="1:3" ht="42" customHeight="1">
      <c r="A24" s="118" t="s">
        <v>283</v>
      </c>
      <c r="B24" s="20" t="s">
        <v>281</v>
      </c>
      <c r="C24" s="119">
        <f>SUM(источники!E15)</f>
        <v>41713.3</v>
      </c>
    </row>
    <row r="25" spans="1:3" ht="19.5" customHeight="1">
      <c r="A25" s="266" t="s">
        <v>416</v>
      </c>
      <c r="B25" s="266"/>
      <c r="C25" s="117">
        <f>SUM(C21-C17)</f>
        <v>-24492.800000000003</v>
      </c>
    </row>
    <row r="26" spans="2:3" ht="14.25" customHeight="1">
      <c r="B26" s="105"/>
      <c r="C26" s="108"/>
    </row>
    <row r="27" spans="2:3" ht="27" customHeight="1">
      <c r="B27" s="105"/>
      <c r="C27" s="108"/>
    </row>
    <row r="28" spans="1:3" ht="12.75">
      <c r="A28" s="260"/>
      <c r="B28" s="260"/>
      <c r="C28" s="161"/>
    </row>
    <row r="29" spans="1:2" ht="12.75">
      <c r="A29" s="9"/>
      <c r="B29" s="9"/>
    </row>
    <row r="30" spans="1:2" ht="12.75">
      <c r="A30" s="260"/>
      <c r="B30" s="260"/>
    </row>
  </sheetData>
  <sheetProtection/>
  <mergeCells count="17">
    <mergeCell ref="A30:B30"/>
    <mergeCell ref="A25:B25"/>
    <mergeCell ref="A28:B28"/>
    <mergeCell ref="A2:C2"/>
    <mergeCell ref="A3:C3"/>
    <mergeCell ref="A4:C4"/>
    <mergeCell ref="A5:C5"/>
    <mergeCell ref="A6:C6"/>
    <mergeCell ref="A13:C13"/>
    <mergeCell ref="A14:C14"/>
    <mergeCell ref="A12:C12"/>
    <mergeCell ref="A1:C1"/>
    <mergeCell ref="A7:C7"/>
    <mergeCell ref="A8:C8"/>
    <mergeCell ref="A9:C9"/>
    <mergeCell ref="A10:C10"/>
    <mergeCell ref="A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3" width="12.8515625" style="0" customWidth="1"/>
    <col min="4" max="4" width="9.140625" style="0" hidden="1" customWidth="1"/>
    <col min="5" max="5" width="12.8515625" style="0" customWidth="1"/>
    <col min="6" max="6" width="9.8515625" style="0" customWidth="1"/>
  </cols>
  <sheetData>
    <row r="1" spans="1:5" ht="18" customHeight="1">
      <c r="A1" s="267" t="s">
        <v>393</v>
      </c>
      <c r="B1" s="268"/>
      <c r="C1" s="268"/>
      <c r="D1" s="269"/>
      <c r="E1" s="269"/>
    </row>
    <row r="2" spans="1:5" ht="15" customHeight="1">
      <c r="A2" s="267" t="s">
        <v>293</v>
      </c>
      <c r="B2" s="268"/>
      <c r="C2" s="268"/>
      <c r="D2" s="269"/>
      <c r="E2" s="269"/>
    </row>
    <row r="3" spans="1:5" ht="15" customHeight="1">
      <c r="A3" s="267" t="s">
        <v>925</v>
      </c>
      <c r="B3" s="268"/>
      <c r="C3" s="268"/>
      <c r="D3" s="269"/>
      <c r="E3" s="269"/>
    </row>
    <row r="4" spans="1:6" ht="17.25" customHeight="1">
      <c r="A4" s="270" t="s">
        <v>394</v>
      </c>
      <c r="B4" s="271"/>
      <c r="C4" s="271"/>
      <c r="D4" s="271"/>
      <c r="E4" s="271"/>
      <c r="F4" s="106"/>
    </row>
    <row r="5" spans="1:6" ht="54" customHeight="1">
      <c r="A5" s="112" t="s">
        <v>15</v>
      </c>
      <c r="B5" s="113" t="s">
        <v>395</v>
      </c>
      <c r="C5" s="114" t="s">
        <v>208</v>
      </c>
      <c r="D5" s="114" t="s">
        <v>132</v>
      </c>
      <c r="E5" s="114" t="s">
        <v>277</v>
      </c>
      <c r="F5" s="106"/>
    </row>
    <row r="6" spans="1:8" ht="27" customHeight="1">
      <c r="A6" s="115" t="s">
        <v>396</v>
      </c>
      <c r="B6" s="116" t="s">
        <v>397</v>
      </c>
      <c r="C6" s="117">
        <f>SUM(C7)</f>
        <v>-2419.399999999994</v>
      </c>
      <c r="D6" s="117">
        <v>284</v>
      </c>
      <c r="E6" s="117">
        <f>SUM(E7)</f>
        <v>-24492.800000000003</v>
      </c>
      <c r="F6" s="17"/>
      <c r="G6" s="107"/>
      <c r="H6" s="108"/>
    </row>
    <row r="7" spans="1:7" ht="36" customHeight="1">
      <c r="A7" s="115" t="s">
        <v>398</v>
      </c>
      <c r="B7" s="116" t="s">
        <v>399</v>
      </c>
      <c r="C7" s="117">
        <f>SUM(C16)</f>
        <v>-2419.399999999994</v>
      </c>
      <c r="D7" s="117">
        <v>284</v>
      </c>
      <c r="E7" s="117">
        <f>SUM(E16)</f>
        <v>-24492.800000000003</v>
      </c>
      <c r="G7" s="108"/>
    </row>
    <row r="8" spans="1:6" ht="24" customHeight="1">
      <c r="A8" s="118" t="s">
        <v>400</v>
      </c>
      <c r="B8" s="20" t="s">
        <v>401</v>
      </c>
      <c r="C8" s="117">
        <f aca="true" t="shared" si="0" ref="C8:E10">SUM(C9)</f>
        <v>86174.2</v>
      </c>
      <c r="D8" s="117">
        <f t="shared" si="0"/>
        <v>0</v>
      </c>
      <c r="E8" s="117">
        <f t="shared" si="0"/>
        <v>66206.1</v>
      </c>
      <c r="F8" s="110"/>
    </row>
    <row r="9" spans="1:6" ht="22.5" customHeight="1">
      <c r="A9" s="118" t="s">
        <v>402</v>
      </c>
      <c r="B9" s="20" t="s">
        <v>403</v>
      </c>
      <c r="C9" s="119">
        <f t="shared" si="0"/>
        <v>86174.2</v>
      </c>
      <c r="D9" s="119">
        <f t="shared" si="0"/>
        <v>0</v>
      </c>
      <c r="E9" s="119">
        <f t="shared" si="0"/>
        <v>66206.1</v>
      </c>
      <c r="F9" s="109"/>
    </row>
    <row r="10" spans="1:7" ht="32.25" customHeight="1">
      <c r="A10" s="118" t="s">
        <v>404</v>
      </c>
      <c r="B10" s="20" t="s">
        <v>405</v>
      </c>
      <c r="C10" s="119">
        <f t="shared" si="0"/>
        <v>86174.2</v>
      </c>
      <c r="D10" s="119">
        <f t="shared" si="0"/>
        <v>0</v>
      </c>
      <c r="E10" s="119">
        <f t="shared" si="0"/>
        <v>66206.1</v>
      </c>
      <c r="G10" s="108"/>
    </row>
    <row r="11" spans="1:7" ht="42.75" customHeight="1">
      <c r="A11" s="118" t="s">
        <v>406</v>
      </c>
      <c r="B11" s="20" t="s">
        <v>407</v>
      </c>
      <c r="C11" s="119">
        <v>86174.2</v>
      </c>
      <c r="D11" s="110"/>
      <c r="E11" s="119">
        <v>66206.1</v>
      </c>
      <c r="G11" s="108"/>
    </row>
    <row r="12" spans="1:7" ht="27" customHeight="1">
      <c r="A12" s="118" t="s">
        <v>408</v>
      </c>
      <c r="B12" s="20" t="s">
        <v>409</v>
      </c>
      <c r="C12" s="117">
        <f aca="true" t="shared" si="1" ref="C12:E14">SUM(C13)</f>
        <v>83754.8</v>
      </c>
      <c r="D12" s="117">
        <f t="shared" si="1"/>
        <v>0</v>
      </c>
      <c r="E12" s="117">
        <f t="shared" si="1"/>
        <v>41713.3</v>
      </c>
      <c r="G12" s="108"/>
    </row>
    <row r="13" spans="1:5" ht="27" customHeight="1">
      <c r="A13" s="118" t="s">
        <v>410</v>
      </c>
      <c r="B13" s="20" t="s">
        <v>411</v>
      </c>
      <c r="C13" s="119">
        <f t="shared" si="1"/>
        <v>83754.8</v>
      </c>
      <c r="D13" s="119">
        <f t="shared" si="1"/>
        <v>0</v>
      </c>
      <c r="E13" s="119">
        <f t="shared" si="1"/>
        <v>41713.3</v>
      </c>
    </row>
    <row r="14" spans="1:5" ht="33" customHeight="1">
      <c r="A14" s="118" t="s">
        <v>412</v>
      </c>
      <c r="B14" s="20" t="s">
        <v>413</v>
      </c>
      <c r="C14" s="119">
        <f t="shared" si="1"/>
        <v>83754.8</v>
      </c>
      <c r="D14" s="119">
        <f t="shared" si="1"/>
        <v>0</v>
      </c>
      <c r="E14" s="119">
        <f t="shared" si="1"/>
        <v>41713.3</v>
      </c>
    </row>
    <row r="15" spans="1:5" ht="42" customHeight="1">
      <c r="A15" s="118" t="s">
        <v>414</v>
      </c>
      <c r="B15" s="20" t="s">
        <v>415</v>
      </c>
      <c r="C15" s="119">
        <v>83754.8</v>
      </c>
      <c r="D15" s="110"/>
      <c r="E15" s="119">
        <v>41713.3</v>
      </c>
    </row>
    <row r="16" spans="1:5" ht="19.5" customHeight="1">
      <c r="A16" s="266" t="s">
        <v>416</v>
      </c>
      <c r="B16" s="266"/>
      <c r="C16" s="117">
        <f>SUM(C12-C8)</f>
        <v>-2419.399999999994</v>
      </c>
      <c r="D16" s="117">
        <f>SUM(D12-D8)</f>
        <v>0</v>
      </c>
      <c r="E16" s="117">
        <f>SUM(E12-E8)</f>
        <v>-24492.800000000003</v>
      </c>
    </row>
    <row r="17" spans="2:5" ht="14.25" customHeight="1">
      <c r="B17" s="105"/>
      <c r="C17" s="111"/>
      <c r="E17" s="108"/>
    </row>
    <row r="18" spans="2:5" ht="27" customHeight="1">
      <c r="B18" s="105"/>
      <c r="C18" s="111"/>
      <c r="E18" s="108"/>
    </row>
    <row r="19" spans="1:5" ht="12.75">
      <c r="A19" s="260"/>
      <c r="B19" s="260"/>
      <c r="C19" s="260"/>
      <c r="D19" s="260"/>
      <c r="E19" s="265"/>
    </row>
    <row r="20" spans="1:4" ht="12.75">
      <c r="A20" s="9"/>
      <c r="B20" s="9"/>
      <c r="C20" s="9"/>
      <c r="D20" s="9"/>
    </row>
    <row r="21" spans="1:4" ht="12.75">
      <c r="A21" s="260"/>
      <c r="B21" s="260"/>
      <c r="C21" s="261"/>
      <c r="D21" s="261"/>
    </row>
  </sheetData>
  <sheetProtection/>
  <mergeCells count="9">
    <mergeCell ref="A21:B21"/>
    <mergeCell ref="C21:D21"/>
    <mergeCell ref="C19:E19"/>
    <mergeCell ref="A16:B16"/>
    <mergeCell ref="A19:B19"/>
    <mergeCell ref="A1:E1"/>
    <mergeCell ref="A2:E2"/>
    <mergeCell ref="A3:E3"/>
    <mergeCell ref="A4:E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5.8515625" style="0" customWidth="1"/>
    <col min="2" max="2" width="37.57421875" style="0" customWidth="1"/>
    <col min="3" max="3" width="14.28125" style="0" customWidth="1"/>
    <col min="4" max="4" width="13.28125" style="0" customWidth="1"/>
  </cols>
  <sheetData>
    <row r="1" spans="1:4" ht="15">
      <c r="A1" s="277" t="s">
        <v>49</v>
      </c>
      <c r="B1" s="277"/>
      <c r="C1" s="277"/>
      <c r="D1" s="277"/>
    </row>
    <row r="2" spans="1:4" ht="48" customHeight="1">
      <c r="A2" s="282" t="s">
        <v>926</v>
      </c>
      <c r="B2" s="282"/>
      <c r="C2" s="282"/>
      <c r="D2" s="282"/>
    </row>
    <row r="3" spans="1:4" ht="15">
      <c r="A3" s="13"/>
      <c r="B3" s="13"/>
      <c r="C3" s="13"/>
      <c r="D3" s="13"/>
    </row>
    <row r="4" spans="1:4" ht="46.5" customHeight="1">
      <c r="A4" s="281" t="s">
        <v>5</v>
      </c>
      <c r="B4" s="281" t="s">
        <v>50</v>
      </c>
      <c r="C4" s="281" t="s">
        <v>335</v>
      </c>
      <c r="D4" s="281"/>
    </row>
    <row r="5" spans="1:4" ht="30.75" customHeight="1">
      <c r="A5" s="281"/>
      <c r="B5" s="281"/>
      <c r="C5" s="14" t="s">
        <v>51</v>
      </c>
      <c r="D5" s="14" t="s">
        <v>52</v>
      </c>
    </row>
    <row r="6" spans="1:4" ht="15">
      <c r="A6" s="30"/>
      <c r="B6" s="18"/>
      <c r="C6" s="19"/>
      <c r="D6" s="19"/>
    </row>
    <row r="7" spans="1:4" ht="15">
      <c r="A7" s="279" t="s">
        <v>53</v>
      </c>
      <c r="B7" s="280"/>
      <c r="C7" s="280"/>
      <c r="D7" s="280"/>
    </row>
    <row r="8" spans="1:4" ht="30">
      <c r="A8" s="22" t="s">
        <v>66</v>
      </c>
      <c r="B8" s="20"/>
      <c r="C8" s="16"/>
      <c r="D8" s="16"/>
    </row>
    <row r="9" spans="1:4" ht="15">
      <c r="A9" s="85" t="s">
        <v>83</v>
      </c>
      <c r="B9" s="23" t="s">
        <v>62</v>
      </c>
      <c r="C9" s="16">
        <v>1</v>
      </c>
      <c r="D9" s="16">
        <v>1</v>
      </c>
    </row>
    <row r="10" spans="1:4" ht="15">
      <c r="A10" s="104" t="s">
        <v>58</v>
      </c>
      <c r="B10" s="23" t="s">
        <v>839</v>
      </c>
      <c r="C10" s="16">
        <v>1</v>
      </c>
      <c r="D10" s="16">
        <v>1</v>
      </c>
    </row>
    <row r="11" spans="1:4" ht="15">
      <c r="A11" s="275" t="s">
        <v>67</v>
      </c>
      <c r="B11" s="275"/>
      <c r="C11" s="16">
        <v>2</v>
      </c>
      <c r="D11" s="16">
        <v>2</v>
      </c>
    </row>
    <row r="12" spans="1:4" ht="15">
      <c r="A12" s="31"/>
      <c r="B12" s="25"/>
      <c r="C12" s="26"/>
      <c r="D12" s="26"/>
    </row>
    <row r="13" spans="1:4" ht="15">
      <c r="A13" s="285" t="s">
        <v>60</v>
      </c>
      <c r="B13" s="286"/>
      <c r="C13" s="286"/>
      <c r="D13" s="286"/>
    </row>
    <row r="14" spans="1:4" ht="30">
      <c r="A14" s="22" t="s">
        <v>66</v>
      </c>
      <c r="B14" s="21"/>
      <c r="C14" s="15"/>
      <c r="D14" s="15"/>
    </row>
    <row r="15" spans="1:4" ht="15">
      <c r="A15" s="85" t="s">
        <v>54</v>
      </c>
      <c r="B15" s="21" t="s">
        <v>61</v>
      </c>
      <c r="C15" s="16">
        <v>1</v>
      </c>
      <c r="D15" s="16">
        <v>1</v>
      </c>
    </row>
    <row r="16" spans="1:4" ht="15">
      <c r="A16" s="272" t="s">
        <v>55</v>
      </c>
      <c r="B16" s="21" t="s">
        <v>137</v>
      </c>
      <c r="C16" s="16">
        <v>1</v>
      </c>
      <c r="D16" s="16">
        <v>1</v>
      </c>
    </row>
    <row r="17" spans="1:4" ht="30" customHeight="1">
      <c r="A17" s="276"/>
      <c r="B17" s="21" t="s">
        <v>300</v>
      </c>
      <c r="C17" s="16">
        <v>1</v>
      </c>
      <c r="D17" s="16">
        <v>1</v>
      </c>
    </row>
    <row r="18" spans="1:4" ht="15">
      <c r="A18" s="272" t="s">
        <v>56</v>
      </c>
      <c r="B18" s="23" t="s">
        <v>840</v>
      </c>
      <c r="C18" s="16">
        <v>1</v>
      </c>
      <c r="D18" s="16">
        <v>1</v>
      </c>
    </row>
    <row r="19" spans="1:4" ht="15">
      <c r="A19" s="276"/>
      <c r="B19" s="23" t="s">
        <v>841</v>
      </c>
      <c r="C19" s="16">
        <v>1</v>
      </c>
      <c r="D19" s="16">
        <v>1</v>
      </c>
    </row>
    <row r="20" spans="1:4" ht="15">
      <c r="A20" s="272" t="s">
        <v>57</v>
      </c>
      <c r="B20" s="23" t="s">
        <v>62</v>
      </c>
      <c r="C20" s="16">
        <v>5</v>
      </c>
      <c r="D20" s="16">
        <v>5</v>
      </c>
    </row>
    <row r="21" spans="1:4" ht="15.75" customHeight="1">
      <c r="A21" s="273"/>
      <c r="B21" s="23" t="s">
        <v>63</v>
      </c>
      <c r="C21" s="16">
        <v>2</v>
      </c>
      <c r="D21" s="16">
        <v>2</v>
      </c>
    </row>
    <row r="22" spans="1:4" ht="15.75" customHeight="1">
      <c r="A22" s="274"/>
      <c r="B22" s="23" t="s">
        <v>839</v>
      </c>
      <c r="C22" s="16">
        <v>1</v>
      </c>
      <c r="D22" s="16">
        <v>1</v>
      </c>
    </row>
    <row r="23" spans="1:4" ht="15">
      <c r="A23" s="272" t="s">
        <v>58</v>
      </c>
      <c r="B23" s="23" t="s">
        <v>59</v>
      </c>
      <c r="C23" s="16">
        <v>2</v>
      </c>
      <c r="D23" s="16">
        <v>2</v>
      </c>
    </row>
    <row r="24" spans="1:4" ht="16.5" customHeight="1" hidden="1">
      <c r="A24" s="274"/>
      <c r="B24" s="153" t="s">
        <v>138</v>
      </c>
      <c r="C24" s="16">
        <v>0</v>
      </c>
      <c r="D24" s="16">
        <v>0</v>
      </c>
    </row>
    <row r="25" spans="1:4" ht="15">
      <c r="A25" s="275" t="s">
        <v>67</v>
      </c>
      <c r="B25" s="275"/>
      <c r="C25" s="16">
        <f>SUM(C15:C24)</f>
        <v>15</v>
      </c>
      <c r="D25" s="16">
        <f>SUM(D15:D24)</f>
        <v>15</v>
      </c>
    </row>
    <row r="26" spans="1:4" ht="15">
      <c r="A26" s="29"/>
      <c r="B26" s="25"/>
      <c r="C26" s="26"/>
      <c r="D26" s="26"/>
    </row>
    <row r="27" spans="1:4" ht="12.75">
      <c r="A27" s="283" t="s">
        <v>927</v>
      </c>
      <c r="B27" s="284"/>
      <c r="C27" s="284"/>
      <c r="D27" s="284"/>
    </row>
    <row r="28" spans="1:4" ht="12.75">
      <c r="A28" s="120"/>
      <c r="B28" s="121"/>
      <c r="C28" s="121"/>
      <c r="D28" s="121"/>
    </row>
    <row r="29" spans="1:4" ht="15">
      <c r="A29" s="24"/>
      <c r="B29" s="25"/>
      <c r="C29" s="26"/>
      <c r="D29" s="26"/>
    </row>
    <row r="30" spans="1:4" ht="12.75">
      <c r="A30" s="260"/>
      <c r="B30" s="260"/>
      <c r="C30" s="278"/>
      <c r="D30" s="278"/>
    </row>
    <row r="31" spans="1:4" ht="12.75">
      <c r="A31" s="9"/>
      <c r="B31" s="9"/>
      <c r="C31" s="9"/>
      <c r="D31" s="9"/>
    </row>
    <row r="32" spans="1:4" ht="12.75">
      <c r="A32" s="260"/>
      <c r="B32" s="260"/>
      <c r="C32" s="278"/>
      <c r="D32" s="278"/>
    </row>
    <row r="33" spans="1:4" ht="12.75">
      <c r="A33" s="17"/>
      <c r="B33" s="17"/>
      <c r="C33" s="17"/>
      <c r="D33" s="17"/>
    </row>
  </sheetData>
  <sheetProtection/>
  <mergeCells count="16">
    <mergeCell ref="A1:D1"/>
    <mergeCell ref="A32:D32"/>
    <mergeCell ref="A7:D7"/>
    <mergeCell ref="B4:B5"/>
    <mergeCell ref="A30:D30"/>
    <mergeCell ref="A2:D2"/>
    <mergeCell ref="C4:D4"/>
    <mergeCell ref="A4:A5"/>
    <mergeCell ref="A27:D27"/>
    <mergeCell ref="A13:D13"/>
    <mergeCell ref="A20:A22"/>
    <mergeCell ref="A11:B11"/>
    <mergeCell ref="A25:B25"/>
    <mergeCell ref="A23:A24"/>
    <mergeCell ref="A18:A19"/>
    <mergeCell ref="A16:A17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47" sqref="A47"/>
    </sheetView>
  </sheetViews>
  <sheetFormatPr defaultColWidth="9.140625" defaultRowHeight="12.75"/>
  <cols>
    <col min="1" max="1" width="35.7109375" style="0" customWidth="1"/>
    <col min="2" max="2" width="5.28125" style="0" customWidth="1"/>
    <col min="3" max="3" width="8.28125" style="0" customWidth="1"/>
    <col min="4" max="4" width="5.28125" style="0" customWidth="1"/>
    <col min="5" max="5" width="5.421875" style="0" customWidth="1"/>
    <col min="6" max="6" width="12.28125" style="0" customWidth="1"/>
    <col min="7" max="7" width="12.140625" style="0" customWidth="1"/>
    <col min="8" max="8" width="13.140625" style="0" customWidth="1"/>
    <col min="9" max="9" width="10.7109375" style="0" customWidth="1"/>
    <col min="10" max="10" width="10.28125" style="0" customWidth="1"/>
    <col min="11" max="11" width="8.140625" style="0" customWidth="1"/>
    <col min="12" max="12" width="19.28125" style="0" customWidth="1"/>
  </cols>
  <sheetData>
    <row r="1" spans="1:12" ht="15.75">
      <c r="A1" s="290" t="s">
        <v>131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15.75">
      <c r="A2" s="287" t="s">
        <v>932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ht="12.75" customHeight="1">
      <c r="L3" s="212" t="s">
        <v>515</v>
      </c>
    </row>
    <row r="4" spans="1:12" s="222" customFormat="1" ht="17.25" customHeight="1">
      <c r="A4" s="289" t="s">
        <v>84</v>
      </c>
      <c r="B4" s="288" t="s">
        <v>85</v>
      </c>
      <c r="C4" s="288" t="s">
        <v>86</v>
      </c>
      <c r="D4" s="288" t="s">
        <v>87</v>
      </c>
      <c r="E4" s="288" t="s">
        <v>88</v>
      </c>
      <c r="F4" s="289" t="s">
        <v>89</v>
      </c>
      <c r="G4" s="289"/>
      <c r="H4" s="289"/>
      <c r="I4" s="289"/>
      <c r="J4" s="289"/>
      <c r="K4" s="289"/>
      <c r="L4" s="289"/>
    </row>
    <row r="5" spans="1:12" s="222" customFormat="1" ht="12.75" customHeight="1">
      <c r="A5" s="289"/>
      <c r="B5" s="288"/>
      <c r="C5" s="288"/>
      <c r="D5" s="288"/>
      <c r="E5" s="288"/>
      <c r="F5" s="288" t="s">
        <v>90</v>
      </c>
      <c r="G5" s="288"/>
      <c r="H5" s="288"/>
      <c r="I5" s="288" t="s">
        <v>91</v>
      </c>
      <c r="J5" s="288"/>
      <c r="K5" s="288"/>
      <c r="L5" s="289"/>
    </row>
    <row r="6" spans="1:12" s="222" customFormat="1" ht="15.75" customHeight="1">
      <c r="A6" s="289"/>
      <c r="B6" s="288"/>
      <c r="C6" s="288"/>
      <c r="D6" s="288"/>
      <c r="E6" s="288"/>
      <c r="F6" s="288" t="s">
        <v>92</v>
      </c>
      <c r="G6" s="288" t="s">
        <v>93</v>
      </c>
      <c r="H6" s="288"/>
      <c r="I6" s="288" t="s">
        <v>92</v>
      </c>
      <c r="J6" s="288" t="s">
        <v>93</v>
      </c>
      <c r="K6" s="288"/>
      <c r="L6" s="289"/>
    </row>
    <row r="7" spans="1:12" s="222" customFormat="1" ht="41.25" customHeight="1">
      <c r="A7" s="289"/>
      <c r="B7" s="288"/>
      <c r="C7" s="288"/>
      <c r="D7" s="288"/>
      <c r="E7" s="288"/>
      <c r="F7" s="288"/>
      <c r="G7" s="55" t="s">
        <v>94</v>
      </c>
      <c r="H7" s="55" t="s">
        <v>95</v>
      </c>
      <c r="I7" s="288"/>
      <c r="J7" s="55" t="s">
        <v>94</v>
      </c>
      <c r="K7" s="55" t="s">
        <v>95</v>
      </c>
      <c r="L7" s="55" t="s">
        <v>96</v>
      </c>
    </row>
    <row r="8" spans="1:12" s="222" customFormat="1" ht="36">
      <c r="A8" s="79" t="s">
        <v>288</v>
      </c>
      <c r="B8" s="223" t="s">
        <v>289</v>
      </c>
      <c r="C8" s="55"/>
      <c r="D8" s="55"/>
      <c r="E8" s="55"/>
      <c r="F8" s="224">
        <f aca="true" t="shared" si="0" ref="F8:K8">F9</f>
        <v>0</v>
      </c>
      <c r="G8" s="224">
        <f t="shared" si="0"/>
        <v>0</v>
      </c>
      <c r="H8" s="224">
        <f t="shared" si="0"/>
        <v>0</v>
      </c>
      <c r="I8" s="224">
        <f t="shared" si="0"/>
        <v>3307.83</v>
      </c>
      <c r="J8" s="224">
        <f t="shared" si="0"/>
        <v>3307.83</v>
      </c>
      <c r="K8" s="224">
        <f t="shared" si="0"/>
        <v>0</v>
      </c>
      <c r="L8" s="55"/>
    </row>
    <row r="9" spans="1:12" s="222" customFormat="1" ht="23.25" customHeight="1">
      <c r="A9" s="255" t="s">
        <v>686</v>
      </c>
      <c r="B9" s="225" t="s">
        <v>289</v>
      </c>
      <c r="C9" s="79" t="s">
        <v>505</v>
      </c>
      <c r="D9" s="55"/>
      <c r="E9" s="55"/>
      <c r="F9" s="226">
        <f aca="true" t="shared" si="1" ref="F9:K9">F12</f>
        <v>0</v>
      </c>
      <c r="G9" s="226">
        <f t="shared" si="1"/>
        <v>0</v>
      </c>
      <c r="H9" s="226">
        <f t="shared" si="1"/>
        <v>0</v>
      </c>
      <c r="I9" s="226">
        <f t="shared" si="1"/>
        <v>3307.83</v>
      </c>
      <c r="J9" s="226">
        <f t="shared" si="1"/>
        <v>3307.83</v>
      </c>
      <c r="K9" s="226">
        <f t="shared" si="1"/>
        <v>0</v>
      </c>
      <c r="L9" s="55"/>
    </row>
    <row r="10" spans="1:12" s="222" customFormat="1" ht="12" hidden="1">
      <c r="A10" s="83" t="s">
        <v>367</v>
      </c>
      <c r="B10" s="227" t="s">
        <v>289</v>
      </c>
      <c r="C10" s="149" t="s">
        <v>505</v>
      </c>
      <c r="D10" s="149">
        <v>120</v>
      </c>
      <c r="E10" s="149">
        <v>211</v>
      </c>
      <c r="F10" s="228">
        <v>0</v>
      </c>
      <c r="G10" s="228">
        <v>0</v>
      </c>
      <c r="H10" s="228"/>
      <c r="I10" s="228"/>
      <c r="J10" s="228"/>
      <c r="K10" s="228"/>
      <c r="L10" s="150" t="s">
        <v>368</v>
      </c>
    </row>
    <row r="11" spans="1:12" s="222" customFormat="1" ht="24" hidden="1">
      <c r="A11" s="83" t="s">
        <v>369</v>
      </c>
      <c r="B11" s="227" t="s">
        <v>289</v>
      </c>
      <c r="C11" s="149" t="s">
        <v>505</v>
      </c>
      <c r="D11" s="149">
        <v>120</v>
      </c>
      <c r="E11" s="149">
        <v>213</v>
      </c>
      <c r="F11" s="228">
        <v>0</v>
      </c>
      <c r="G11" s="228">
        <v>0</v>
      </c>
      <c r="H11" s="228"/>
      <c r="I11" s="228"/>
      <c r="J11" s="228"/>
      <c r="K11" s="228"/>
      <c r="L11" s="151" t="s">
        <v>370</v>
      </c>
    </row>
    <row r="12" spans="1:12" s="222" customFormat="1" ht="16.5" customHeight="1">
      <c r="A12" s="83" t="s">
        <v>31</v>
      </c>
      <c r="B12" s="227" t="s">
        <v>289</v>
      </c>
      <c r="C12" s="149" t="s">
        <v>505</v>
      </c>
      <c r="D12" s="149">
        <v>244</v>
      </c>
      <c r="E12" s="149">
        <v>221</v>
      </c>
      <c r="F12" s="207">
        <f aca="true" t="shared" si="2" ref="F12:K12">SUM(F14)</f>
        <v>0</v>
      </c>
      <c r="G12" s="207">
        <f t="shared" si="2"/>
        <v>0</v>
      </c>
      <c r="H12" s="207">
        <f t="shared" si="2"/>
        <v>0</v>
      </c>
      <c r="I12" s="207">
        <f t="shared" si="2"/>
        <v>3307.83</v>
      </c>
      <c r="J12" s="207">
        <f t="shared" si="2"/>
        <v>3307.83</v>
      </c>
      <c r="K12" s="207">
        <f t="shared" si="2"/>
        <v>0</v>
      </c>
      <c r="L12" s="149"/>
    </row>
    <row r="13" spans="1:12" s="222" customFormat="1" ht="12.75" customHeight="1">
      <c r="A13" s="229" t="s">
        <v>100</v>
      </c>
      <c r="B13" s="230"/>
      <c r="C13" s="230"/>
      <c r="D13" s="230"/>
      <c r="E13" s="230"/>
      <c r="F13" s="217"/>
      <c r="G13" s="217"/>
      <c r="H13" s="217"/>
      <c r="I13" s="208"/>
      <c r="J13" s="208"/>
      <c r="K13" s="217"/>
      <c r="L13" s="87"/>
    </row>
    <row r="14" spans="1:12" s="222" customFormat="1" ht="39" customHeight="1">
      <c r="A14" s="218" t="s">
        <v>933</v>
      </c>
      <c r="B14" s="230" t="s">
        <v>289</v>
      </c>
      <c r="C14" s="55" t="s">
        <v>505</v>
      </c>
      <c r="D14" s="55">
        <v>244</v>
      </c>
      <c r="E14" s="55">
        <v>221</v>
      </c>
      <c r="F14" s="208">
        <f>SUM(G14+H14)</f>
        <v>0</v>
      </c>
      <c r="G14" s="208">
        <v>0</v>
      </c>
      <c r="H14" s="208">
        <v>0</v>
      </c>
      <c r="I14" s="231">
        <v>3307.83</v>
      </c>
      <c r="J14" s="217">
        <v>3307.83</v>
      </c>
      <c r="K14" s="208">
        <v>0</v>
      </c>
      <c r="L14" s="100" t="s">
        <v>900</v>
      </c>
    </row>
    <row r="15" spans="1:12" s="222" customFormat="1" ht="60" hidden="1">
      <c r="A15" s="79" t="s">
        <v>888</v>
      </c>
      <c r="B15" s="223" t="s">
        <v>430</v>
      </c>
      <c r="C15" s="55"/>
      <c r="D15" s="55"/>
      <c r="E15" s="55"/>
      <c r="F15" s="224">
        <f>SUM(F16)</f>
        <v>0</v>
      </c>
      <c r="G15" s="224">
        <f aca="true" t="shared" si="3" ref="G15:K16">SUM(G16)</f>
        <v>0</v>
      </c>
      <c r="H15" s="224">
        <f t="shared" si="3"/>
        <v>0</v>
      </c>
      <c r="I15" s="224">
        <f t="shared" si="3"/>
        <v>0</v>
      </c>
      <c r="J15" s="224">
        <f t="shared" si="3"/>
        <v>0</v>
      </c>
      <c r="K15" s="224">
        <f t="shared" si="3"/>
        <v>0</v>
      </c>
      <c r="L15" s="55"/>
    </row>
    <row r="16" spans="1:12" s="234" customFormat="1" ht="39" customHeight="1" hidden="1">
      <c r="A16" s="254" t="s">
        <v>695</v>
      </c>
      <c r="B16" s="225" t="s">
        <v>430</v>
      </c>
      <c r="C16" s="79" t="s">
        <v>506</v>
      </c>
      <c r="D16" s="79"/>
      <c r="E16" s="79"/>
      <c r="F16" s="232">
        <f>SUM(F17)</f>
        <v>0</v>
      </c>
      <c r="G16" s="232">
        <f t="shared" si="3"/>
        <v>0</v>
      </c>
      <c r="H16" s="232">
        <f t="shared" si="3"/>
        <v>0</v>
      </c>
      <c r="I16" s="232">
        <f t="shared" si="3"/>
        <v>0</v>
      </c>
      <c r="J16" s="232">
        <f t="shared" si="3"/>
        <v>0</v>
      </c>
      <c r="K16" s="232">
        <f t="shared" si="3"/>
        <v>0</v>
      </c>
      <c r="L16" s="233"/>
    </row>
    <row r="17" spans="1:12" s="222" customFormat="1" ht="26.25" customHeight="1" hidden="1">
      <c r="A17" s="155" t="s">
        <v>305</v>
      </c>
      <c r="B17" s="235" t="s">
        <v>430</v>
      </c>
      <c r="C17" s="124" t="s">
        <v>506</v>
      </c>
      <c r="D17" s="124">
        <v>244</v>
      </c>
      <c r="E17" s="124">
        <v>340</v>
      </c>
      <c r="F17" s="209">
        <f aca="true" t="shared" si="4" ref="F17:K17">SUM(F19)</f>
        <v>0</v>
      </c>
      <c r="G17" s="209">
        <f t="shared" si="4"/>
        <v>0</v>
      </c>
      <c r="H17" s="209">
        <f t="shared" si="4"/>
        <v>0</v>
      </c>
      <c r="I17" s="209">
        <f t="shared" si="4"/>
        <v>0</v>
      </c>
      <c r="J17" s="209">
        <f t="shared" si="4"/>
        <v>0</v>
      </c>
      <c r="K17" s="209">
        <f t="shared" si="4"/>
        <v>0</v>
      </c>
      <c r="L17" s="125"/>
    </row>
    <row r="18" spans="1:12" s="222" customFormat="1" ht="12.75" customHeight="1" hidden="1">
      <c r="A18" s="236" t="s">
        <v>431</v>
      </c>
      <c r="B18" s="237"/>
      <c r="C18" s="126"/>
      <c r="D18" s="126"/>
      <c r="E18" s="126"/>
      <c r="F18" s="210"/>
      <c r="G18" s="210"/>
      <c r="H18" s="210"/>
      <c r="I18" s="238"/>
      <c r="J18" s="210"/>
      <c r="K18" s="210"/>
      <c r="L18" s="127"/>
    </row>
    <row r="19" spans="1:12" s="222" customFormat="1" ht="26.25" customHeight="1" hidden="1">
      <c r="A19" s="218" t="s">
        <v>889</v>
      </c>
      <c r="B19" s="230" t="s">
        <v>430</v>
      </c>
      <c r="C19" s="55" t="s">
        <v>506</v>
      </c>
      <c r="D19" s="55">
        <v>244</v>
      </c>
      <c r="E19" s="55">
        <v>340</v>
      </c>
      <c r="F19" s="208">
        <f>SUM(G19+H19)</f>
        <v>0</v>
      </c>
      <c r="G19" s="208">
        <v>0</v>
      </c>
      <c r="H19" s="208">
        <v>0</v>
      </c>
      <c r="I19" s="231">
        <v>0</v>
      </c>
      <c r="J19" s="208">
        <v>0</v>
      </c>
      <c r="K19" s="208"/>
      <c r="L19" s="100" t="s">
        <v>890</v>
      </c>
    </row>
    <row r="20" spans="1:12" s="222" customFormat="1" ht="63.75" customHeight="1">
      <c r="A20" s="239" t="s">
        <v>891</v>
      </c>
      <c r="B20" s="225" t="s">
        <v>97</v>
      </c>
      <c r="C20" s="225"/>
      <c r="D20" s="225"/>
      <c r="E20" s="225"/>
      <c r="F20" s="224">
        <f aca="true" t="shared" si="5" ref="F20:K20">F32</f>
        <v>24895.059999999998</v>
      </c>
      <c r="G20" s="224">
        <f t="shared" si="5"/>
        <v>24895.059999999998</v>
      </c>
      <c r="H20" s="224">
        <f t="shared" si="5"/>
        <v>0</v>
      </c>
      <c r="I20" s="224">
        <f t="shared" si="5"/>
        <v>8332.23</v>
      </c>
      <c r="J20" s="224">
        <f t="shared" si="5"/>
        <v>8332.23</v>
      </c>
      <c r="K20" s="224">
        <f t="shared" si="5"/>
        <v>0</v>
      </c>
      <c r="L20" s="101"/>
    </row>
    <row r="21" spans="1:12" s="222" customFormat="1" ht="51" customHeight="1" hidden="1">
      <c r="A21" s="79" t="s">
        <v>709</v>
      </c>
      <c r="B21" s="225" t="s">
        <v>97</v>
      </c>
      <c r="C21" s="79" t="s">
        <v>503</v>
      </c>
      <c r="D21" s="55"/>
      <c r="E21" s="55"/>
      <c r="F21" s="226">
        <f aca="true" t="shared" si="6" ref="F21:K21">F23</f>
        <v>0</v>
      </c>
      <c r="G21" s="226">
        <f t="shared" si="6"/>
        <v>0</v>
      </c>
      <c r="H21" s="226">
        <f t="shared" si="6"/>
        <v>0</v>
      </c>
      <c r="I21" s="226">
        <f t="shared" si="6"/>
        <v>0</v>
      </c>
      <c r="J21" s="226">
        <f t="shared" si="6"/>
        <v>0</v>
      </c>
      <c r="K21" s="226">
        <f t="shared" si="6"/>
        <v>0</v>
      </c>
      <c r="L21" s="100"/>
    </row>
    <row r="22" spans="1:12" s="222" customFormat="1" ht="13.5" customHeight="1" hidden="1">
      <c r="A22" s="229" t="s">
        <v>100</v>
      </c>
      <c r="B22" s="230"/>
      <c r="C22" s="230"/>
      <c r="D22" s="230"/>
      <c r="E22" s="230"/>
      <c r="F22" s="217"/>
      <c r="G22" s="217"/>
      <c r="H22" s="217"/>
      <c r="I22" s="208"/>
      <c r="J22" s="208"/>
      <c r="K22" s="217"/>
      <c r="L22" s="87"/>
    </row>
    <row r="23" spans="1:12" s="222" customFormat="1" ht="27.75" customHeight="1" hidden="1">
      <c r="A23" s="219" t="s">
        <v>673</v>
      </c>
      <c r="B23" s="227" t="s">
        <v>97</v>
      </c>
      <c r="C23" s="149" t="s">
        <v>503</v>
      </c>
      <c r="D23" s="149">
        <v>121</v>
      </c>
      <c r="E23" s="149">
        <v>211</v>
      </c>
      <c r="F23" s="228">
        <f aca="true" t="shared" si="7" ref="F23:K23">F25</f>
        <v>0</v>
      </c>
      <c r="G23" s="228">
        <f t="shared" si="7"/>
        <v>0</v>
      </c>
      <c r="H23" s="228">
        <f t="shared" si="7"/>
        <v>0</v>
      </c>
      <c r="I23" s="228">
        <f t="shared" si="7"/>
        <v>0</v>
      </c>
      <c r="J23" s="228">
        <f t="shared" si="7"/>
        <v>0</v>
      </c>
      <c r="K23" s="228">
        <f t="shared" si="7"/>
        <v>0</v>
      </c>
      <c r="L23" s="152"/>
    </row>
    <row r="24" spans="1:12" s="222" customFormat="1" ht="12.75" customHeight="1" hidden="1">
      <c r="A24" s="229" t="s">
        <v>100</v>
      </c>
      <c r="B24" s="230"/>
      <c r="C24" s="230"/>
      <c r="D24" s="230"/>
      <c r="E24" s="230"/>
      <c r="F24" s="217"/>
      <c r="G24" s="217"/>
      <c r="H24" s="217"/>
      <c r="I24" s="208"/>
      <c r="J24" s="208"/>
      <c r="K24" s="217"/>
      <c r="L24" s="87"/>
    </row>
    <row r="25" spans="1:12" s="222" customFormat="1" ht="38.25" customHeight="1" hidden="1">
      <c r="A25" s="218" t="s">
        <v>674</v>
      </c>
      <c r="B25" s="230" t="s">
        <v>97</v>
      </c>
      <c r="C25" s="55" t="s">
        <v>503</v>
      </c>
      <c r="D25" s="55">
        <v>121</v>
      </c>
      <c r="E25" s="55">
        <v>211</v>
      </c>
      <c r="F25" s="208">
        <v>0</v>
      </c>
      <c r="G25" s="208">
        <v>0</v>
      </c>
      <c r="H25" s="208"/>
      <c r="I25" s="231">
        <v>0</v>
      </c>
      <c r="J25" s="208">
        <v>0</v>
      </c>
      <c r="K25" s="208"/>
      <c r="L25" s="100" t="s">
        <v>675</v>
      </c>
    </row>
    <row r="26" spans="1:12" s="222" customFormat="1" ht="26.25" customHeight="1" hidden="1">
      <c r="A26" s="83" t="s">
        <v>28</v>
      </c>
      <c r="B26" s="235" t="s">
        <v>97</v>
      </c>
      <c r="C26" s="84" t="s">
        <v>290</v>
      </c>
      <c r="D26" s="84">
        <v>500</v>
      </c>
      <c r="E26" s="84">
        <v>212</v>
      </c>
      <c r="F26" s="207">
        <f>SUM(F28)</f>
        <v>0</v>
      </c>
      <c r="G26" s="207">
        <f>SUM(G28)</f>
        <v>0</v>
      </c>
      <c r="H26" s="211"/>
      <c r="I26" s="240">
        <f>SUM(I28)</f>
        <v>0</v>
      </c>
      <c r="J26" s="240">
        <f>SUM(J28)</f>
        <v>0</v>
      </c>
      <c r="K26" s="211"/>
      <c r="L26" s="102"/>
    </row>
    <row r="27" spans="1:12" s="222" customFormat="1" ht="14.25" customHeight="1" hidden="1">
      <c r="A27" s="229" t="s">
        <v>100</v>
      </c>
      <c r="B27" s="230"/>
      <c r="C27" s="230"/>
      <c r="D27" s="230"/>
      <c r="E27" s="230"/>
      <c r="F27" s="217"/>
      <c r="G27" s="217"/>
      <c r="H27" s="217"/>
      <c r="I27" s="208"/>
      <c r="J27" s="208"/>
      <c r="K27" s="217"/>
      <c r="L27" s="87"/>
    </row>
    <row r="28" spans="1:12" s="222" customFormat="1" ht="37.5" customHeight="1" hidden="1">
      <c r="A28" s="218" t="s">
        <v>385</v>
      </c>
      <c r="B28" s="230" t="s">
        <v>97</v>
      </c>
      <c r="C28" s="55" t="s">
        <v>290</v>
      </c>
      <c r="D28" s="55">
        <v>500</v>
      </c>
      <c r="E28" s="55">
        <v>212</v>
      </c>
      <c r="F28" s="217">
        <v>0</v>
      </c>
      <c r="G28" s="217">
        <v>0</v>
      </c>
      <c r="H28" s="208"/>
      <c r="I28" s="231"/>
      <c r="J28" s="208"/>
      <c r="K28" s="208"/>
      <c r="L28" s="100"/>
    </row>
    <row r="29" spans="1:12" s="222" customFormat="1" ht="26.25" customHeight="1" hidden="1">
      <c r="A29" s="83" t="s">
        <v>35</v>
      </c>
      <c r="B29" s="235" t="s">
        <v>97</v>
      </c>
      <c r="C29" s="84" t="s">
        <v>290</v>
      </c>
      <c r="D29" s="84">
        <v>500</v>
      </c>
      <c r="E29" s="84">
        <v>226</v>
      </c>
      <c r="F29" s="207">
        <f>SUM(F31)</f>
        <v>0</v>
      </c>
      <c r="G29" s="207">
        <f>SUM(G31)</f>
        <v>0</v>
      </c>
      <c r="H29" s="211"/>
      <c r="I29" s="240">
        <f>SUM(I31)</f>
        <v>0</v>
      </c>
      <c r="J29" s="240">
        <f>SUM(J31)</f>
        <v>0</v>
      </c>
      <c r="K29" s="211"/>
      <c r="L29" s="102"/>
    </row>
    <row r="30" spans="1:12" s="222" customFormat="1" ht="15.75" customHeight="1" hidden="1">
      <c r="A30" s="229" t="s">
        <v>100</v>
      </c>
      <c r="B30" s="230"/>
      <c r="C30" s="230"/>
      <c r="D30" s="230"/>
      <c r="E30" s="230"/>
      <c r="F30" s="217"/>
      <c r="G30" s="217"/>
      <c r="H30" s="217"/>
      <c r="I30" s="208"/>
      <c r="J30" s="208"/>
      <c r="K30" s="217"/>
      <c r="L30" s="87"/>
    </row>
    <row r="31" spans="1:12" s="222" customFormat="1" ht="39.75" customHeight="1" hidden="1">
      <c r="A31" s="218" t="s">
        <v>386</v>
      </c>
      <c r="B31" s="230" t="s">
        <v>97</v>
      </c>
      <c r="C31" s="55" t="s">
        <v>290</v>
      </c>
      <c r="D31" s="55">
        <v>500</v>
      </c>
      <c r="E31" s="55">
        <v>226</v>
      </c>
      <c r="F31" s="217">
        <v>0</v>
      </c>
      <c r="G31" s="217">
        <v>0</v>
      </c>
      <c r="H31" s="208"/>
      <c r="I31" s="231">
        <v>0</v>
      </c>
      <c r="J31" s="208">
        <v>0</v>
      </c>
      <c r="K31" s="208"/>
      <c r="L31" s="100"/>
    </row>
    <row r="32" spans="1:12" s="222" customFormat="1" ht="36.75" customHeight="1">
      <c r="A32" s="241" t="s">
        <v>907</v>
      </c>
      <c r="B32" s="225" t="s">
        <v>97</v>
      </c>
      <c r="C32" s="225" t="s">
        <v>504</v>
      </c>
      <c r="D32" s="225"/>
      <c r="E32" s="225"/>
      <c r="F32" s="242">
        <f aca="true" t="shared" si="8" ref="F32:K32">F35+F43+F61</f>
        <v>24895.059999999998</v>
      </c>
      <c r="G32" s="242">
        <f t="shared" si="8"/>
        <v>24895.059999999998</v>
      </c>
      <c r="H32" s="242">
        <f t="shared" si="8"/>
        <v>0</v>
      </c>
      <c r="I32" s="242">
        <f t="shared" si="8"/>
        <v>8332.23</v>
      </c>
      <c r="J32" s="242">
        <f t="shared" si="8"/>
        <v>8332.23</v>
      </c>
      <c r="K32" s="242">
        <f t="shared" si="8"/>
        <v>0</v>
      </c>
      <c r="L32" s="101"/>
    </row>
    <row r="33" spans="1:12" s="222" customFormat="1" ht="18" customHeight="1" hidden="1">
      <c r="A33" s="243" t="s">
        <v>367</v>
      </c>
      <c r="B33" s="227" t="s">
        <v>97</v>
      </c>
      <c r="C33" s="227" t="s">
        <v>139</v>
      </c>
      <c r="D33" s="227" t="s">
        <v>371</v>
      </c>
      <c r="E33" s="227" t="s">
        <v>372</v>
      </c>
      <c r="F33" s="228"/>
      <c r="G33" s="228"/>
      <c r="H33" s="228"/>
      <c r="I33" s="228"/>
      <c r="J33" s="228"/>
      <c r="K33" s="228"/>
      <c r="L33" s="150" t="s">
        <v>368</v>
      </c>
    </row>
    <row r="34" spans="1:12" s="222" customFormat="1" ht="18" customHeight="1" hidden="1">
      <c r="A34" s="243" t="s">
        <v>369</v>
      </c>
      <c r="B34" s="227" t="s">
        <v>97</v>
      </c>
      <c r="C34" s="227" t="s">
        <v>139</v>
      </c>
      <c r="D34" s="227" t="s">
        <v>371</v>
      </c>
      <c r="E34" s="227" t="s">
        <v>373</v>
      </c>
      <c r="F34" s="228"/>
      <c r="G34" s="228"/>
      <c r="H34" s="228"/>
      <c r="I34" s="228"/>
      <c r="J34" s="228"/>
      <c r="K34" s="228"/>
      <c r="L34" s="151" t="s">
        <v>107</v>
      </c>
    </row>
    <row r="35" spans="1:12" s="245" customFormat="1" ht="18" customHeight="1">
      <c r="A35" s="244" t="s">
        <v>31</v>
      </c>
      <c r="B35" s="227" t="s">
        <v>97</v>
      </c>
      <c r="C35" s="227" t="s">
        <v>504</v>
      </c>
      <c r="D35" s="227" t="s">
        <v>432</v>
      </c>
      <c r="E35" s="227" t="s">
        <v>99</v>
      </c>
      <c r="F35" s="228">
        <f>F37+F38</f>
        <v>4318.8</v>
      </c>
      <c r="G35" s="228">
        <f>G37+G38</f>
        <v>4318.8</v>
      </c>
      <c r="H35" s="228">
        <f>H37+H38</f>
        <v>0</v>
      </c>
      <c r="I35" s="228">
        <f>I37+I38+I39</f>
        <v>5546</v>
      </c>
      <c r="J35" s="228">
        <f>J37+J38+J39</f>
        <v>5546</v>
      </c>
      <c r="K35" s="228">
        <f>K37+K38+K39</f>
        <v>0</v>
      </c>
      <c r="L35" s="150"/>
    </row>
    <row r="36" spans="1:12" s="222" customFormat="1" ht="12.75" customHeight="1">
      <c r="A36" s="229" t="s">
        <v>100</v>
      </c>
      <c r="B36" s="230"/>
      <c r="C36" s="230"/>
      <c r="D36" s="230"/>
      <c r="E36" s="230"/>
      <c r="F36" s="217"/>
      <c r="G36" s="217"/>
      <c r="H36" s="217"/>
      <c r="I36" s="208"/>
      <c r="J36" s="208"/>
      <c r="K36" s="217"/>
      <c r="L36" s="87"/>
    </row>
    <row r="37" spans="1:12" s="222" customFormat="1" ht="42" customHeight="1">
      <c r="A37" s="218" t="s">
        <v>934</v>
      </c>
      <c r="B37" s="230" t="s">
        <v>97</v>
      </c>
      <c r="C37" s="230" t="s">
        <v>504</v>
      </c>
      <c r="D37" s="230" t="s">
        <v>432</v>
      </c>
      <c r="E37" s="230" t="s">
        <v>99</v>
      </c>
      <c r="F37" s="217">
        <f>SUM(G37+H37)</f>
        <v>4318.8</v>
      </c>
      <c r="G37" s="217">
        <v>4318.8</v>
      </c>
      <c r="H37" s="217">
        <v>0</v>
      </c>
      <c r="I37" s="208">
        <f>SUM(J37+K37)</f>
        <v>0</v>
      </c>
      <c r="J37" s="208">
        <v>0</v>
      </c>
      <c r="K37" s="217">
        <v>0</v>
      </c>
      <c r="L37" s="87" t="s">
        <v>672</v>
      </c>
    </row>
    <row r="38" spans="1:12" s="222" customFormat="1" ht="39.75" customHeight="1" hidden="1">
      <c r="A38" s="218" t="s">
        <v>908</v>
      </c>
      <c r="B38" s="230" t="s">
        <v>97</v>
      </c>
      <c r="C38" s="230" t="s">
        <v>504</v>
      </c>
      <c r="D38" s="230" t="s">
        <v>432</v>
      </c>
      <c r="E38" s="230" t="s">
        <v>99</v>
      </c>
      <c r="F38" s="217">
        <f>SUM(G38+H38)</f>
        <v>0</v>
      </c>
      <c r="G38" s="217">
        <v>0</v>
      </c>
      <c r="H38" s="217">
        <v>0</v>
      </c>
      <c r="I38" s="208">
        <v>0</v>
      </c>
      <c r="J38" s="208">
        <v>0</v>
      </c>
      <c r="K38" s="217">
        <v>0</v>
      </c>
      <c r="L38" s="87" t="s">
        <v>899</v>
      </c>
    </row>
    <row r="39" spans="1:12" s="222" customFormat="1" ht="48" customHeight="1">
      <c r="A39" s="246" t="s">
        <v>935</v>
      </c>
      <c r="B39" s="230" t="s">
        <v>97</v>
      </c>
      <c r="C39" s="230" t="s">
        <v>504</v>
      </c>
      <c r="D39" s="230" t="s">
        <v>432</v>
      </c>
      <c r="E39" s="230" t="s">
        <v>99</v>
      </c>
      <c r="F39" s="217">
        <v>0</v>
      </c>
      <c r="G39" s="217">
        <v>0</v>
      </c>
      <c r="H39" s="217"/>
      <c r="I39" s="208">
        <v>5546</v>
      </c>
      <c r="J39" s="208">
        <v>5546</v>
      </c>
      <c r="K39" s="217"/>
      <c r="L39" s="87" t="s">
        <v>909</v>
      </c>
    </row>
    <row r="40" spans="1:12" s="222" customFormat="1" ht="15.75" customHeight="1" hidden="1">
      <c r="A40" s="244" t="s">
        <v>140</v>
      </c>
      <c r="B40" s="235" t="s">
        <v>97</v>
      </c>
      <c r="C40" s="235" t="s">
        <v>139</v>
      </c>
      <c r="D40" s="235" t="s">
        <v>98</v>
      </c>
      <c r="E40" s="235" t="s">
        <v>136</v>
      </c>
      <c r="F40" s="211">
        <f>F42</f>
        <v>0</v>
      </c>
      <c r="G40" s="211">
        <f>G42</f>
        <v>0</v>
      </c>
      <c r="H40" s="209"/>
      <c r="I40" s="211">
        <f>I42</f>
        <v>0</v>
      </c>
      <c r="J40" s="211">
        <f>J42</f>
        <v>0</v>
      </c>
      <c r="K40" s="209"/>
      <c r="L40" s="88"/>
    </row>
    <row r="41" spans="1:12" s="222" customFormat="1" ht="15" customHeight="1" hidden="1">
      <c r="A41" s="229" t="s">
        <v>100</v>
      </c>
      <c r="B41" s="230"/>
      <c r="C41" s="230"/>
      <c r="D41" s="230"/>
      <c r="E41" s="230"/>
      <c r="F41" s="217"/>
      <c r="G41" s="217"/>
      <c r="H41" s="217"/>
      <c r="I41" s="208"/>
      <c r="J41" s="208"/>
      <c r="K41" s="217"/>
      <c r="L41" s="87"/>
    </row>
    <row r="42" spans="1:12" s="222" customFormat="1" ht="36" customHeight="1" hidden="1">
      <c r="A42" s="246" t="s">
        <v>303</v>
      </c>
      <c r="B42" s="230" t="s">
        <v>97</v>
      </c>
      <c r="C42" s="230" t="s">
        <v>139</v>
      </c>
      <c r="D42" s="230" t="s">
        <v>98</v>
      </c>
      <c r="E42" s="230" t="s">
        <v>136</v>
      </c>
      <c r="F42" s="217">
        <v>0</v>
      </c>
      <c r="G42" s="217">
        <v>0</v>
      </c>
      <c r="H42" s="217"/>
      <c r="I42" s="208"/>
      <c r="J42" s="208"/>
      <c r="K42" s="217"/>
      <c r="L42" s="87" t="s">
        <v>304</v>
      </c>
    </row>
    <row r="43" spans="1:12" s="245" customFormat="1" ht="18" customHeight="1">
      <c r="A43" s="244" t="s">
        <v>33</v>
      </c>
      <c r="B43" s="227" t="s">
        <v>97</v>
      </c>
      <c r="C43" s="227" t="s">
        <v>504</v>
      </c>
      <c r="D43" s="227" t="s">
        <v>432</v>
      </c>
      <c r="E43" s="227" t="s">
        <v>296</v>
      </c>
      <c r="F43" s="207">
        <f aca="true" t="shared" si="9" ref="F43:K43">F45+F46+F47</f>
        <v>20576.26</v>
      </c>
      <c r="G43" s="207">
        <f t="shared" si="9"/>
        <v>20576.26</v>
      </c>
      <c r="H43" s="207">
        <f t="shared" si="9"/>
        <v>0</v>
      </c>
      <c r="I43" s="207">
        <f t="shared" si="9"/>
        <v>2786.23</v>
      </c>
      <c r="J43" s="207">
        <f t="shared" si="9"/>
        <v>2786.23</v>
      </c>
      <c r="K43" s="207">
        <f t="shared" si="9"/>
        <v>0</v>
      </c>
      <c r="L43" s="155"/>
    </row>
    <row r="44" spans="1:12" s="222" customFormat="1" ht="12.75" customHeight="1">
      <c r="A44" s="246" t="s">
        <v>295</v>
      </c>
      <c r="B44" s="230"/>
      <c r="C44" s="230"/>
      <c r="D44" s="230"/>
      <c r="E44" s="230"/>
      <c r="F44" s="217"/>
      <c r="G44" s="217"/>
      <c r="H44" s="217"/>
      <c r="I44" s="208"/>
      <c r="J44" s="208"/>
      <c r="K44" s="217"/>
      <c r="L44" s="87"/>
    </row>
    <row r="45" spans="1:12" s="222" customFormat="1" ht="55.5" customHeight="1">
      <c r="A45" s="218" t="s">
        <v>892</v>
      </c>
      <c r="B45" s="230" t="s">
        <v>97</v>
      </c>
      <c r="C45" s="230" t="s">
        <v>504</v>
      </c>
      <c r="D45" s="230" t="s">
        <v>432</v>
      </c>
      <c r="E45" s="230" t="s">
        <v>296</v>
      </c>
      <c r="F45" s="217">
        <f>SUM(G45+H45)</f>
        <v>0</v>
      </c>
      <c r="G45" s="217">
        <v>0</v>
      </c>
      <c r="H45" s="217">
        <v>0</v>
      </c>
      <c r="I45" s="208">
        <f>SUM(J45+K45)</f>
        <v>2786.23</v>
      </c>
      <c r="J45" s="208">
        <v>2786.23</v>
      </c>
      <c r="K45" s="217">
        <v>0</v>
      </c>
      <c r="L45" s="87" t="s">
        <v>514</v>
      </c>
    </row>
    <row r="46" spans="1:12" s="222" customFormat="1" ht="36" customHeight="1" hidden="1">
      <c r="A46" s="246" t="s">
        <v>426</v>
      </c>
      <c r="B46" s="230" t="s">
        <v>97</v>
      </c>
      <c r="C46" s="230" t="s">
        <v>504</v>
      </c>
      <c r="D46" s="230" t="s">
        <v>507</v>
      </c>
      <c r="E46" s="230" t="s">
        <v>296</v>
      </c>
      <c r="F46" s="217">
        <v>0</v>
      </c>
      <c r="G46" s="217">
        <v>0</v>
      </c>
      <c r="H46" s="217"/>
      <c r="I46" s="208"/>
      <c r="J46" s="208"/>
      <c r="K46" s="217"/>
      <c r="L46" s="87" t="s">
        <v>299</v>
      </c>
    </row>
    <row r="47" spans="1:12" s="222" customFormat="1" ht="61.5" customHeight="1">
      <c r="A47" s="247" t="s">
        <v>942</v>
      </c>
      <c r="B47" s="230" t="s">
        <v>97</v>
      </c>
      <c r="C47" s="230" t="s">
        <v>504</v>
      </c>
      <c r="D47" s="230" t="s">
        <v>432</v>
      </c>
      <c r="E47" s="230" t="s">
        <v>296</v>
      </c>
      <c r="F47" s="217">
        <v>20576.26</v>
      </c>
      <c r="G47" s="217">
        <v>20576.26</v>
      </c>
      <c r="H47" s="217"/>
      <c r="I47" s="208"/>
      <c r="J47" s="208"/>
      <c r="K47" s="217"/>
      <c r="L47" s="87" t="s">
        <v>941</v>
      </c>
    </row>
    <row r="48" spans="1:12" s="222" customFormat="1" ht="30.75" customHeight="1" hidden="1">
      <c r="A48" s="248" t="s">
        <v>301</v>
      </c>
      <c r="B48" s="227" t="s">
        <v>97</v>
      </c>
      <c r="C48" s="227" t="s">
        <v>139</v>
      </c>
      <c r="D48" s="227" t="s">
        <v>432</v>
      </c>
      <c r="E48" s="227" t="s">
        <v>302</v>
      </c>
      <c r="F48" s="207">
        <f aca="true" t="shared" si="10" ref="F48:K48">SUM(F50+F51+F52)</f>
        <v>0</v>
      </c>
      <c r="G48" s="207">
        <f t="shared" si="10"/>
        <v>0</v>
      </c>
      <c r="H48" s="207">
        <f t="shared" si="10"/>
        <v>0</v>
      </c>
      <c r="I48" s="207">
        <f t="shared" si="10"/>
        <v>0</v>
      </c>
      <c r="J48" s="207">
        <f t="shared" si="10"/>
        <v>0</v>
      </c>
      <c r="K48" s="207">
        <f t="shared" si="10"/>
        <v>0</v>
      </c>
      <c r="L48" s="155"/>
    </row>
    <row r="49" spans="1:12" s="222" customFormat="1" ht="30.75" customHeight="1" hidden="1">
      <c r="A49" s="229" t="s">
        <v>100</v>
      </c>
      <c r="B49" s="230"/>
      <c r="C49" s="230"/>
      <c r="D49" s="230"/>
      <c r="E49" s="230"/>
      <c r="F49" s="217"/>
      <c r="G49" s="217"/>
      <c r="H49" s="217"/>
      <c r="I49" s="208"/>
      <c r="J49" s="208"/>
      <c r="K49" s="217"/>
      <c r="L49" s="87"/>
    </row>
    <row r="50" spans="1:12" s="222" customFormat="1" ht="30.75" customHeight="1" hidden="1">
      <c r="A50" s="249" t="s">
        <v>427</v>
      </c>
      <c r="B50" s="230" t="s">
        <v>97</v>
      </c>
      <c r="C50" s="230" t="s">
        <v>139</v>
      </c>
      <c r="D50" s="230" t="s">
        <v>98</v>
      </c>
      <c r="E50" s="230" t="s">
        <v>302</v>
      </c>
      <c r="F50" s="217"/>
      <c r="G50" s="217"/>
      <c r="H50" s="217"/>
      <c r="I50" s="208">
        <v>0</v>
      </c>
      <c r="J50" s="208">
        <v>0</v>
      </c>
      <c r="K50" s="217"/>
      <c r="L50" s="122" t="s">
        <v>428</v>
      </c>
    </row>
    <row r="51" spans="1:12" s="222" customFormat="1" ht="30.75" customHeight="1" hidden="1">
      <c r="A51" s="247" t="s">
        <v>103</v>
      </c>
      <c r="B51" s="230" t="s">
        <v>97</v>
      </c>
      <c r="C51" s="230" t="s">
        <v>139</v>
      </c>
      <c r="D51" s="230" t="s">
        <v>432</v>
      </c>
      <c r="E51" s="230" t="s">
        <v>302</v>
      </c>
      <c r="F51" s="217">
        <v>0</v>
      </c>
      <c r="G51" s="217">
        <v>0</v>
      </c>
      <c r="H51" s="217"/>
      <c r="I51" s="208"/>
      <c r="J51" s="208"/>
      <c r="K51" s="217"/>
      <c r="L51" s="87" t="s">
        <v>433</v>
      </c>
    </row>
    <row r="52" spans="1:12" s="222" customFormat="1" ht="30.75" customHeight="1" hidden="1">
      <c r="A52" s="250" t="s">
        <v>375</v>
      </c>
      <c r="B52" s="230" t="s">
        <v>97</v>
      </c>
      <c r="C52" s="230" t="s">
        <v>139</v>
      </c>
      <c r="D52" s="230" t="s">
        <v>432</v>
      </c>
      <c r="E52" s="230" t="s">
        <v>302</v>
      </c>
      <c r="F52" s="217">
        <v>0</v>
      </c>
      <c r="G52" s="217">
        <v>0</v>
      </c>
      <c r="H52" s="217"/>
      <c r="I52" s="208"/>
      <c r="J52" s="208"/>
      <c r="K52" s="217"/>
      <c r="L52" s="87"/>
    </row>
    <row r="53" spans="1:12" s="222" customFormat="1" ht="30.75" customHeight="1" hidden="1">
      <c r="A53" s="248" t="s">
        <v>35</v>
      </c>
      <c r="B53" s="227" t="s">
        <v>97</v>
      </c>
      <c r="C53" s="227" t="s">
        <v>139</v>
      </c>
      <c r="D53" s="227" t="s">
        <v>432</v>
      </c>
      <c r="E53" s="227" t="s">
        <v>101</v>
      </c>
      <c r="F53" s="207">
        <f aca="true" t="shared" si="11" ref="F53:K53">F57</f>
        <v>0</v>
      </c>
      <c r="G53" s="207">
        <f t="shared" si="11"/>
        <v>0</v>
      </c>
      <c r="H53" s="207">
        <f t="shared" si="11"/>
        <v>0</v>
      </c>
      <c r="I53" s="207">
        <f t="shared" si="11"/>
        <v>0</v>
      </c>
      <c r="J53" s="207">
        <f t="shared" si="11"/>
        <v>0</v>
      </c>
      <c r="K53" s="207">
        <f t="shared" si="11"/>
        <v>0</v>
      </c>
      <c r="L53" s="155"/>
    </row>
    <row r="54" spans="1:12" s="222" customFormat="1" ht="30.75" customHeight="1" hidden="1">
      <c r="A54" s="229" t="s">
        <v>100</v>
      </c>
      <c r="B54" s="230"/>
      <c r="C54" s="230"/>
      <c r="D54" s="230"/>
      <c r="E54" s="230"/>
      <c r="F54" s="217"/>
      <c r="G54" s="217"/>
      <c r="H54" s="217"/>
      <c r="I54" s="208"/>
      <c r="J54" s="208"/>
      <c r="K54" s="217"/>
      <c r="L54" s="87"/>
    </row>
    <row r="55" spans="1:12" s="222" customFormat="1" ht="30.75" customHeight="1" hidden="1">
      <c r="A55" s="247" t="s">
        <v>429</v>
      </c>
      <c r="B55" s="230" t="s">
        <v>97</v>
      </c>
      <c r="C55" s="230" t="s">
        <v>139</v>
      </c>
      <c r="D55" s="230" t="s">
        <v>98</v>
      </c>
      <c r="E55" s="230" t="s">
        <v>101</v>
      </c>
      <c r="F55" s="217"/>
      <c r="G55" s="217"/>
      <c r="H55" s="217"/>
      <c r="I55" s="208">
        <v>0</v>
      </c>
      <c r="J55" s="208">
        <v>0</v>
      </c>
      <c r="K55" s="217"/>
      <c r="L55" s="87" t="s">
        <v>392</v>
      </c>
    </row>
    <row r="56" spans="1:12" s="222" customFormat="1" ht="30.75" customHeight="1" hidden="1">
      <c r="A56" s="247" t="s">
        <v>390</v>
      </c>
      <c r="B56" s="230" t="s">
        <v>97</v>
      </c>
      <c r="C56" s="230" t="s">
        <v>139</v>
      </c>
      <c r="D56" s="230" t="s">
        <v>98</v>
      </c>
      <c r="E56" s="230" t="s">
        <v>101</v>
      </c>
      <c r="F56" s="217"/>
      <c r="G56" s="217"/>
      <c r="H56" s="217"/>
      <c r="I56" s="208">
        <v>0</v>
      </c>
      <c r="J56" s="208">
        <v>0</v>
      </c>
      <c r="K56" s="217"/>
      <c r="L56" s="87" t="s">
        <v>391</v>
      </c>
    </row>
    <row r="57" spans="1:12" s="222" customFormat="1" ht="30.75" customHeight="1" hidden="1">
      <c r="A57" s="218" t="s">
        <v>439</v>
      </c>
      <c r="B57" s="230" t="s">
        <v>97</v>
      </c>
      <c r="C57" s="230" t="s">
        <v>139</v>
      </c>
      <c r="D57" s="230" t="s">
        <v>432</v>
      </c>
      <c r="E57" s="230" t="s">
        <v>101</v>
      </c>
      <c r="F57" s="217"/>
      <c r="G57" s="217"/>
      <c r="H57" s="217"/>
      <c r="I57" s="208">
        <v>0</v>
      </c>
      <c r="J57" s="208">
        <v>0</v>
      </c>
      <c r="K57" s="217"/>
      <c r="L57" s="87" t="s">
        <v>108</v>
      </c>
    </row>
    <row r="58" spans="1:12" s="222" customFormat="1" ht="30.75" customHeight="1" hidden="1">
      <c r="A58" s="246" t="s">
        <v>434</v>
      </c>
      <c r="B58" s="230" t="s">
        <v>97</v>
      </c>
      <c r="C58" s="230" t="s">
        <v>139</v>
      </c>
      <c r="D58" s="230" t="s">
        <v>98</v>
      </c>
      <c r="E58" s="230" t="s">
        <v>101</v>
      </c>
      <c r="F58" s="217">
        <v>0</v>
      </c>
      <c r="G58" s="217">
        <v>0</v>
      </c>
      <c r="H58" s="217"/>
      <c r="I58" s="208"/>
      <c r="J58" s="208"/>
      <c r="K58" s="217"/>
      <c r="L58" s="87" t="s">
        <v>435</v>
      </c>
    </row>
    <row r="59" spans="1:12" s="222" customFormat="1" ht="30.75" customHeight="1" hidden="1">
      <c r="A59" s="246" t="s">
        <v>436</v>
      </c>
      <c r="B59" s="230" t="s">
        <v>97</v>
      </c>
      <c r="C59" s="230" t="s">
        <v>139</v>
      </c>
      <c r="D59" s="230" t="s">
        <v>98</v>
      </c>
      <c r="E59" s="230" t="s">
        <v>101</v>
      </c>
      <c r="F59" s="217"/>
      <c r="G59" s="217"/>
      <c r="H59" s="217"/>
      <c r="I59" s="208">
        <v>0</v>
      </c>
      <c r="J59" s="208">
        <v>0</v>
      </c>
      <c r="K59" s="217"/>
      <c r="L59" s="87" t="s">
        <v>437</v>
      </c>
    </row>
    <row r="60" spans="1:12" s="222" customFormat="1" ht="30.75" customHeight="1" hidden="1">
      <c r="A60" s="247" t="s">
        <v>424</v>
      </c>
      <c r="B60" s="230" t="s">
        <v>97</v>
      </c>
      <c r="C60" s="230" t="s">
        <v>139</v>
      </c>
      <c r="D60" s="230" t="s">
        <v>98</v>
      </c>
      <c r="E60" s="230" t="s">
        <v>101</v>
      </c>
      <c r="F60" s="217">
        <v>0</v>
      </c>
      <c r="G60" s="217">
        <v>0</v>
      </c>
      <c r="H60" s="217"/>
      <c r="I60" s="208"/>
      <c r="J60" s="208"/>
      <c r="K60" s="217"/>
      <c r="L60" s="87" t="s">
        <v>425</v>
      </c>
    </row>
    <row r="61" spans="1:12" s="222" customFormat="1" ht="18.75" customHeight="1" hidden="1">
      <c r="A61" s="244" t="s">
        <v>305</v>
      </c>
      <c r="B61" s="235" t="s">
        <v>97</v>
      </c>
      <c r="C61" s="235" t="s">
        <v>504</v>
      </c>
      <c r="D61" s="235" t="s">
        <v>432</v>
      </c>
      <c r="E61" s="235" t="s">
        <v>306</v>
      </c>
      <c r="F61" s="207">
        <f aca="true" t="shared" si="12" ref="F61:K61">SUM(F63)+F64</f>
        <v>0</v>
      </c>
      <c r="G61" s="207">
        <f t="shared" si="12"/>
        <v>0</v>
      </c>
      <c r="H61" s="207">
        <f t="shared" si="12"/>
        <v>0</v>
      </c>
      <c r="I61" s="207">
        <f t="shared" si="12"/>
        <v>0</v>
      </c>
      <c r="J61" s="207">
        <f t="shared" si="12"/>
        <v>0</v>
      </c>
      <c r="K61" s="207">
        <f t="shared" si="12"/>
        <v>0</v>
      </c>
      <c r="L61" s="88"/>
    </row>
    <row r="62" spans="1:12" s="222" customFormat="1" ht="17.25" customHeight="1" hidden="1">
      <c r="A62" s="229" t="s">
        <v>100</v>
      </c>
      <c r="B62" s="230"/>
      <c r="C62" s="230"/>
      <c r="D62" s="230"/>
      <c r="E62" s="230"/>
      <c r="F62" s="217"/>
      <c r="G62" s="217"/>
      <c r="H62" s="217"/>
      <c r="I62" s="208"/>
      <c r="J62" s="208"/>
      <c r="K62" s="217"/>
      <c r="L62" s="87"/>
    </row>
    <row r="63" spans="1:12" s="222" customFormat="1" ht="29.25" customHeight="1" hidden="1">
      <c r="A63" s="218" t="s">
        <v>889</v>
      </c>
      <c r="B63" s="230" t="s">
        <v>97</v>
      </c>
      <c r="C63" s="230" t="s">
        <v>504</v>
      </c>
      <c r="D63" s="230" t="s">
        <v>432</v>
      </c>
      <c r="E63" s="230" t="s">
        <v>306</v>
      </c>
      <c r="F63" s="217">
        <f>SUM(G63+H63)</f>
        <v>0</v>
      </c>
      <c r="G63" s="217">
        <v>0</v>
      </c>
      <c r="H63" s="217">
        <v>0</v>
      </c>
      <c r="I63" s="208">
        <v>0</v>
      </c>
      <c r="J63" s="208">
        <v>0</v>
      </c>
      <c r="K63" s="217">
        <v>0</v>
      </c>
      <c r="L63" s="100" t="s">
        <v>893</v>
      </c>
    </row>
    <row r="64" spans="1:12" s="222" customFormat="1" ht="37.5" customHeight="1" hidden="1">
      <c r="A64" s="218" t="s">
        <v>894</v>
      </c>
      <c r="B64" s="230" t="s">
        <v>97</v>
      </c>
      <c r="C64" s="230" t="s">
        <v>504</v>
      </c>
      <c r="D64" s="230" t="s">
        <v>432</v>
      </c>
      <c r="E64" s="230" t="s">
        <v>306</v>
      </c>
      <c r="F64" s="217">
        <f>SUM(G64+H64)</f>
        <v>0</v>
      </c>
      <c r="G64" s="217">
        <v>0</v>
      </c>
      <c r="H64" s="217">
        <v>0</v>
      </c>
      <c r="I64" s="208">
        <v>0</v>
      </c>
      <c r="J64" s="208">
        <v>0</v>
      </c>
      <c r="K64" s="217">
        <v>0</v>
      </c>
      <c r="L64" s="100" t="s">
        <v>895</v>
      </c>
    </row>
    <row r="65" spans="1:12" s="222" customFormat="1" ht="23.25" customHeight="1">
      <c r="A65" s="257" t="s">
        <v>75</v>
      </c>
      <c r="B65" s="225" t="s">
        <v>438</v>
      </c>
      <c r="C65" s="225"/>
      <c r="D65" s="225"/>
      <c r="E65" s="225"/>
      <c r="F65" s="224">
        <f aca="true" t="shared" si="13" ref="F65:K65">F66+F70+F77</f>
        <v>48507.95</v>
      </c>
      <c r="G65" s="224">
        <f t="shared" si="13"/>
        <v>48507.95</v>
      </c>
      <c r="H65" s="224">
        <f t="shared" si="13"/>
        <v>0</v>
      </c>
      <c r="I65" s="224">
        <f t="shared" si="13"/>
        <v>0</v>
      </c>
      <c r="J65" s="224">
        <f t="shared" si="13"/>
        <v>0</v>
      </c>
      <c r="K65" s="224">
        <f t="shared" si="13"/>
        <v>0</v>
      </c>
      <c r="L65" s="101"/>
    </row>
    <row r="66" spans="1:12" s="222" customFormat="1" ht="25.5" customHeight="1" hidden="1">
      <c r="A66" s="251" t="s">
        <v>454</v>
      </c>
      <c r="B66" s="225" t="s">
        <v>438</v>
      </c>
      <c r="C66" s="225" t="s">
        <v>622</v>
      </c>
      <c r="D66" s="230"/>
      <c r="E66" s="230"/>
      <c r="F66" s="224">
        <f aca="true" t="shared" si="14" ref="F66:K66">F67</f>
        <v>0</v>
      </c>
      <c r="G66" s="224">
        <f t="shared" si="14"/>
        <v>0</v>
      </c>
      <c r="H66" s="224">
        <f t="shared" si="14"/>
        <v>0</v>
      </c>
      <c r="I66" s="224">
        <f t="shared" si="14"/>
        <v>0</v>
      </c>
      <c r="J66" s="224">
        <f t="shared" si="14"/>
        <v>0</v>
      </c>
      <c r="K66" s="224">
        <f t="shared" si="14"/>
        <v>0</v>
      </c>
      <c r="L66" s="89"/>
    </row>
    <row r="67" spans="1:12" s="222" customFormat="1" ht="19.5" customHeight="1" hidden="1">
      <c r="A67" s="83" t="s">
        <v>35</v>
      </c>
      <c r="B67" s="235" t="s">
        <v>438</v>
      </c>
      <c r="C67" s="84" t="s">
        <v>622</v>
      </c>
      <c r="D67" s="84">
        <v>244</v>
      </c>
      <c r="E67" s="84">
        <v>310</v>
      </c>
      <c r="F67" s="211">
        <f aca="true" t="shared" si="15" ref="F67:K67">F69</f>
        <v>0</v>
      </c>
      <c r="G67" s="211">
        <f t="shared" si="15"/>
        <v>0</v>
      </c>
      <c r="H67" s="211">
        <f t="shared" si="15"/>
        <v>0</v>
      </c>
      <c r="I67" s="211">
        <f t="shared" si="15"/>
        <v>0</v>
      </c>
      <c r="J67" s="211">
        <f t="shared" si="15"/>
        <v>0</v>
      </c>
      <c r="K67" s="211">
        <f t="shared" si="15"/>
        <v>0</v>
      </c>
      <c r="L67" s="102"/>
    </row>
    <row r="68" spans="1:12" s="222" customFormat="1" ht="19.5" customHeight="1" hidden="1">
      <c r="A68" s="80" t="s">
        <v>295</v>
      </c>
      <c r="B68" s="230"/>
      <c r="C68" s="55"/>
      <c r="D68" s="55"/>
      <c r="E68" s="55"/>
      <c r="F68" s="208"/>
      <c r="G68" s="208"/>
      <c r="H68" s="208"/>
      <c r="I68" s="231"/>
      <c r="J68" s="208"/>
      <c r="K68" s="208"/>
      <c r="L68" s="100"/>
    </row>
    <row r="69" spans="1:12" s="222" customFormat="1" ht="64.5" customHeight="1" hidden="1">
      <c r="A69" s="218" t="s">
        <v>910</v>
      </c>
      <c r="B69" s="230" t="s">
        <v>438</v>
      </c>
      <c r="C69" s="55" t="s">
        <v>622</v>
      </c>
      <c r="D69" s="55">
        <v>244</v>
      </c>
      <c r="E69" s="55">
        <v>310</v>
      </c>
      <c r="F69" s="208">
        <v>0</v>
      </c>
      <c r="G69" s="208">
        <v>0</v>
      </c>
      <c r="H69" s="208">
        <v>0</v>
      </c>
      <c r="I69" s="231">
        <f>SUM(J69+K69)</f>
        <v>0</v>
      </c>
      <c r="J69" s="208">
        <v>0</v>
      </c>
      <c r="K69" s="208">
        <v>0</v>
      </c>
      <c r="L69" s="87" t="s">
        <v>911</v>
      </c>
    </row>
    <row r="70" spans="1:12" s="222" customFormat="1" ht="51" customHeight="1" hidden="1">
      <c r="A70" s="241" t="s">
        <v>640</v>
      </c>
      <c r="B70" s="225" t="s">
        <v>438</v>
      </c>
      <c r="C70" s="225" t="s">
        <v>623</v>
      </c>
      <c r="D70" s="225"/>
      <c r="E70" s="225"/>
      <c r="F70" s="242">
        <f aca="true" t="shared" si="16" ref="F70:K70">SUM(F71)+F74</f>
        <v>0</v>
      </c>
      <c r="G70" s="242">
        <f t="shared" si="16"/>
        <v>0</v>
      </c>
      <c r="H70" s="242">
        <f t="shared" si="16"/>
        <v>0</v>
      </c>
      <c r="I70" s="242">
        <f t="shared" si="16"/>
        <v>0</v>
      </c>
      <c r="J70" s="242">
        <f t="shared" si="16"/>
        <v>0</v>
      </c>
      <c r="K70" s="242">
        <f t="shared" si="16"/>
        <v>0</v>
      </c>
      <c r="L70" s="101"/>
    </row>
    <row r="71" spans="1:12" s="222" customFormat="1" ht="18.75" customHeight="1" hidden="1">
      <c r="A71" s="244" t="s">
        <v>35</v>
      </c>
      <c r="B71" s="227" t="s">
        <v>438</v>
      </c>
      <c r="C71" s="227" t="s">
        <v>623</v>
      </c>
      <c r="D71" s="227" t="s">
        <v>432</v>
      </c>
      <c r="E71" s="227" t="s">
        <v>101</v>
      </c>
      <c r="F71" s="228">
        <f aca="true" t="shared" si="17" ref="F71:K71">F73</f>
        <v>0</v>
      </c>
      <c r="G71" s="228">
        <f t="shared" si="17"/>
        <v>0</v>
      </c>
      <c r="H71" s="228">
        <f t="shared" si="17"/>
        <v>0</v>
      </c>
      <c r="I71" s="228">
        <f t="shared" si="17"/>
        <v>0</v>
      </c>
      <c r="J71" s="228">
        <f t="shared" si="17"/>
        <v>0</v>
      </c>
      <c r="K71" s="228">
        <f t="shared" si="17"/>
        <v>0</v>
      </c>
      <c r="L71" s="103"/>
    </row>
    <row r="72" spans="1:12" s="222" customFormat="1" ht="12.75" customHeight="1" hidden="1">
      <c r="A72" s="229" t="s">
        <v>100</v>
      </c>
      <c r="B72" s="230"/>
      <c r="C72" s="230"/>
      <c r="D72" s="230"/>
      <c r="E72" s="230"/>
      <c r="F72" s="217"/>
      <c r="G72" s="217"/>
      <c r="H72" s="217"/>
      <c r="I72" s="208"/>
      <c r="J72" s="208"/>
      <c r="K72" s="217"/>
      <c r="L72" s="87"/>
    </row>
    <row r="73" spans="1:12" s="222" customFormat="1" ht="66.75" customHeight="1" hidden="1">
      <c r="A73" s="218" t="s">
        <v>668</v>
      </c>
      <c r="B73" s="230" t="s">
        <v>438</v>
      </c>
      <c r="C73" s="230" t="s">
        <v>623</v>
      </c>
      <c r="D73" s="230" t="s">
        <v>432</v>
      </c>
      <c r="E73" s="230" t="s">
        <v>101</v>
      </c>
      <c r="F73" s="217">
        <v>0</v>
      </c>
      <c r="G73" s="217">
        <v>0</v>
      </c>
      <c r="H73" s="217">
        <v>0</v>
      </c>
      <c r="I73" s="208">
        <f>SUM(J73+K73)</f>
        <v>0</v>
      </c>
      <c r="J73" s="208">
        <v>0</v>
      </c>
      <c r="K73" s="217">
        <v>0</v>
      </c>
      <c r="L73" s="87" t="s">
        <v>667</v>
      </c>
    </row>
    <row r="74" spans="1:12" s="222" customFormat="1" ht="21" customHeight="1" hidden="1">
      <c r="A74" s="83" t="s">
        <v>38</v>
      </c>
      <c r="B74" s="235" t="s">
        <v>438</v>
      </c>
      <c r="C74" s="84" t="s">
        <v>623</v>
      </c>
      <c r="D74" s="84">
        <v>244</v>
      </c>
      <c r="E74" s="84">
        <v>310</v>
      </c>
      <c r="F74" s="211">
        <f aca="true" t="shared" si="18" ref="F74:K74">SUM(F76)</f>
        <v>0</v>
      </c>
      <c r="G74" s="211">
        <f t="shared" si="18"/>
        <v>0</v>
      </c>
      <c r="H74" s="211">
        <f t="shared" si="18"/>
        <v>0</v>
      </c>
      <c r="I74" s="211">
        <f t="shared" si="18"/>
        <v>0</v>
      </c>
      <c r="J74" s="211">
        <f t="shared" si="18"/>
        <v>0</v>
      </c>
      <c r="K74" s="211">
        <f t="shared" si="18"/>
        <v>0</v>
      </c>
      <c r="L74" s="102"/>
    </row>
    <row r="75" spans="1:12" s="222" customFormat="1" ht="13.5" customHeight="1" hidden="1">
      <c r="A75" s="80" t="s">
        <v>295</v>
      </c>
      <c r="B75" s="230"/>
      <c r="C75" s="55"/>
      <c r="D75" s="55"/>
      <c r="E75" s="55"/>
      <c r="F75" s="208"/>
      <c r="G75" s="208"/>
      <c r="H75" s="208"/>
      <c r="I75" s="231"/>
      <c r="J75" s="208"/>
      <c r="K75" s="208"/>
      <c r="L75" s="100"/>
    </row>
    <row r="76" spans="1:12" s="222" customFormat="1" ht="63.75" customHeight="1" hidden="1">
      <c r="A76" s="218" t="s">
        <v>669</v>
      </c>
      <c r="B76" s="230" t="s">
        <v>438</v>
      </c>
      <c r="C76" s="55" t="s">
        <v>623</v>
      </c>
      <c r="D76" s="55">
        <v>244</v>
      </c>
      <c r="E76" s="55">
        <v>310</v>
      </c>
      <c r="F76" s="208">
        <v>0</v>
      </c>
      <c r="G76" s="208">
        <v>0</v>
      </c>
      <c r="H76" s="208">
        <v>0</v>
      </c>
      <c r="I76" s="231">
        <f>SUM(J76+K76)</f>
        <v>0</v>
      </c>
      <c r="J76" s="208">
        <v>0</v>
      </c>
      <c r="K76" s="208">
        <v>0</v>
      </c>
      <c r="L76" s="87" t="s">
        <v>667</v>
      </c>
    </row>
    <row r="77" spans="1:12" s="234" customFormat="1" ht="27.75" customHeight="1">
      <c r="A77" s="251" t="s">
        <v>76</v>
      </c>
      <c r="B77" s="225" t="s">
        <v>438</v>
      </c>
      <c r="C77" s="225" t="s">
        <v>624</v>
      </c>
      <c r="D77" s="230"/>
      <c r="E77" s="230"/>
      <c r="F77" s="224">
        <f aca="true" t="shared" si="19" ref="F77:K77">F78</f>
        <v>48507.95</v>
      </c>
      <c r="G77" s="224">
        <f t="shared" si="19"/>
        <v>48507.95</v>
      </c>
      <c r="H77" s="224">
        <f t="shared" si="19"/>
        <v>0</v>
      </c>
      <c r="I77" s="224">
        <f t="shared" si="19"/>
        <v>0</v>
      </c>
      <c r="J77" s="224">
        <f t="shared" si="19"/>
        <v>0</v>
      </c>
      <c r="K77" s="224">
        <f t="shared" si="19"/>
        <v>0</v>
      </c>
      <c r="L77" s="89"/>
    </row>
    <row r="78" spans="1:12" s="222" customFormat="1" ht="17.25" customHeight="1">
      <c r="A78" s="83" t="s">
        <v>35</v>
      </c>
      <c r="B78" s="235" t="s">
        <v>438</v>
      </c>
      <c r="C78" s="84" t="s">
        <v>624</v>
      </c>
      <c r="D78" s="84">
        <v>244</v>
      </c>
      <c r="E78" s="84">
        <v>226</v>
      </c>
      <c r="F78" s="211">
        <f aca="true" t="shared" si="20" ref="F78:K78">SUM(F80)+F81</f>
        <v>48507.95</v>
      </c>
      <c r="G78" s="211">
        <f t="shared" si="20"/>
        <v>48507.95</v>
      </c>
      <c r="H78" s="211">
        <f t="shared" si="20"/>
        <v>0</v>
      </c>
      <c r="I78" s="211">
        <f t="shared" si="20"/>
        <v>0</v>
      </c>
      <c r="J78" s="211">
        <f t="shared" si="20"/>
        <v>0</v>
      </c>
      <c r="K78" s="211">
        <f t="shared" si="20"/>
        <v>0</v>
      </c>
      <c r="L78" s="102"/>
    </row>
    <row r="79" spans="1:12" s="222" customFormat="1" ht="13.5" customHeight="1">
      <c r="A79" s="80" t="s">
        <v>295</v>
      </c>
      <c r="B79" s="230"/>
      <c r="C79" s="55"/>
      <c r="D79" s="55"/>
      <c r="E79" s="55"/>
      <c r="F79" s="208"/>
      <c r="G79" s="208"/>
      <c r="H79" s="208"/>
      <c r="I79" s="231"/>
      <c r="J79" s="208"/>
      <c r="K79" s="208"/>
      <c r="L79" s="100"/>
    </row>
    <row r="80" spans="1:12" s="222" customFormat="1" ht="64.5" customHeight="1" hidden="1">
      <c r="A80" s="218" t="s">
        <v>912</v>
      </c>
      <c r="B80" s="230" t="s">
        <v>438</v>
      </c>
      <c r="C80" s="55" t="s">
        <v>624</v>
      </c>
      <c r="D80" s="55">
        <v>244</v>
      </c>
      <c r="E80" s="55">
        <v>226</v>
      </c>
      <c r="F80" s="208">
        <v>0</v>
      </c>
      <c r="G80" s="208">
        <v>0</v>
      </c>
      <c r="H80" s="208">
        <v>0</v>
      </c>
      <c r="I80" s="231">
        <f>SUM(J80+K80)</f>
        <v>0</v>
      </c>
      <c r="J80" s="208">
        <v>0</v>
      </c>
      <c r="K80" s="208">
        <v>0</v>
      </c>
      <c r="L80" s="87" t="s">
        <v>911</v>
      </c>
    </row>
    <row r="81" spans="1:12" s="222" customFormat="1" ht="74.25" customHeight="1">
      <c r="A81" s="218" t="s">
        <v>936</v>
      </c>
      <c r="B81" s="230" t="s">
        <v>438</v>
      </c>
      <c r="C81" s="55" t="s">
        <v>624</v>
      </c>
      <c r="D81" s="55">
        <v>244</v>
      </c>
      <c r="E81" s="55">
        <v>226</v>
      </c>
      <c r="F81" s="208">
        <v>48507.95</v>
      </c>
      <c r="G81" s="208">
        <v>48507.95</v>
      </c>
      <c r="H81" s="208">
        <v>0</v>
      </c>
      <c r="I81" s="231">
        <f>SUM(J81+K81)</f>
        <v>0</v>
      </c>
      <c r="J81" s="208">
        <v>0</v>
      </c>
      <c r="K81" s="208">
        <v>0</v>
      </c>
      <c r="L81" s="87" t="s">
        <v>937</v>
      </c>
    </row>
    <row r="82" spans="1:12" s="222" customFormat="1" ht="39" customHeight="1" hidden="1">
      <c r="A82" s="239" t="s">
        <v>498</v>
      </c>
      <c r="B82" s="225" t="s">
        <v>182</v>
      </c>
      <c r="C82" s="225"/>
      <c r="D82" s="225"/>
      <c r="E82" s="225"/>
      <c r="F82" s="224">
        <f>F83</f>
        <v>0</v>
      </c>
      <c r="G82" s="224">
        <f aca="true" t="shared" si="21" ref="G82:K83">G83</f>
        <v>0</v>
      </c>
      <c r="H82" s="224">
        <f t="shared" si="21"/>
        <v>0</v>
      </c>
      <c r="I82" s="224">
        <f t="shared" si="21"/>
        <v>0</v>
      </c>
      <c r="J82" s="224">
        <f t="shared" si="21"/>
        <v>0</v>
      </c>
      <c r="K82" s="224">
        <f t="shared" si="21"/>
        <v>0</v>
      </c>
      <c r="L82" s="101"/>
    </row>
    <row r="83" spans="1:12" s="234" customFormat="1" ht="110.25" customHeight="1" hidden="1">
      <c r="A83" s="251" t="s">
        <v>797</v>
      </c>
      <c r="B83" s="225" t="s">
        <v>182</v>
      </c>
      <c r="C83" s="225" t="s">
        <v>626</v>
      </c>
      <c r="D83" s="230"/>
      <c r="E83" s="230"/>
      <c r="F83" s="224">
        <f>F84</f>
        <v>0</v>
      </c>
      <c r="G83" s="224">
        <f t="shared" si="21"/>
        <v>0</v>
      </c>
      <c r="H83" s="224">
        <f t="shared" si="21"/>
        <v>0</v>
      </c>
      <c r="I83" s="224">
        <f t="shared" si="21"/>
        <v>0</v>
      </c>
      <c r="J83" s="224">
        <f t="shared" si="21"/>
        <v>0</v>
      </c>
      <c r="K83" s="224">
        <f t="shared" si="21"/>
        <v>0</v>
      </c>
      <c r="L83" s="89"/>
    </row>
    <row r="84" spans="1:12" s="222" customFormat="1" ht="17.25" customHeight="1" hidden="1">
      <c r="A84" s="83" t="s">
        <v>35</v>
      </c>
      <c r="B84" s="235" t="s">
        <v>182</v>
      </c>
      <c r="C84" s="84" t="s">
        <v>626</v>
      </c>
      <c r="D84" s="84">
        <v>244</v>
      </c>
      <c r="E84" s="84">
        <v>226</v>
      </c>
      <c r="F84" s="211">
        <f aca="true" t="shared" si="22" ref="F84:K84">SUM(F86)+F87</f>
        <v>0</v>
      </c>
      <c r="G84" s="211">
        <f t="shared" si="22"/>
        <v>0</v>
      </c>
      <c r="H84" s="211">
        <f t="shared" si="22"/>
        <v>0</v>
      </c>
      <c r="I84" s="211">
        <f t="shared" si="22"/>
        <v>0</v>
      </c>
      <c r="J84" s="211">
        <f t="shared" si="22"/>
        <v>0</v>
      </c>
      <c r="K84" s="211">
        <f t="shared" si="22"/>
        <v>0</v>
      </c>
      <c r="L84" s="102"/>
    </row>
    <row r="85" spans="1:12" s="222" customFormat="1" ht="13.5" customHeight="1" hidden="1">
      <c r="A85" s="80" t="s">
        <v>295</v>
      </c>
      <c r="B85" s="230"/>
      <c r="C85" s="55"/>
      <c r="D85" s="55"/>
      <c r="E85" s="55"/>
      <c r="F85" s="208"/>
      <c r="G85" s="208"/>
      <c r="H85" s="208"/>
      <c r="I85" s="231"/>
      <c r="J85" s="208"/>
      <c r="K85" s="208"/>
      <c r="L85" s="100"/>
    </row>
    <row r="86" spans="1:12" s="222" customFormat="1" ht="51.75" customHeight="1" hidden="1">
      <c r="A86" s="218" t="s">
        <v>661</v>
      </c>
      <c r="B86" s="230" t="s">
        <v>182</v>
      </c>
      <c r="C86" s="55" t="s">
        <v>626</v>
      </c>
      <c r="D86" s="55">
        <v>244</v>
      </c>
      <c r="E86" s="55">
        <v>226</v>
      </c>
      <c r="F86" s="208">
        <f>SUM(G86+H86)</f>
        <v>0</v>
      </c>
      <c r="G86" s="208">
        <v>0</v>
      </c>
      <c r="H86" s="208">
        <v>0</v>
      </c>
      <c r="I86" s="231">
        <v>0</v>
      </c>
      <c r="J86" s="208">
        <v>0</v>
      </c>
      <c r="K86" s="208">
        <v>0</v>
      </c>
      <c r="L86" s="100" t="s">
        <v>896</v>
      </c>
    </row>
    <row r="87" spans="1:12" s="222" customFormat="1" ht="51.75" customHeight="1" hidden="1">
      <c r="A87" s="218" t="s">
        <v>897</v>
      </c>
      <c r="B87" s="230" t="s">
        <v>182</v>
      </c>
      <c r="C87" s="55" t="s">
        <v>626</v>
      </c>
      <c r="D87" s="55">
        <v>244</v>
      </c>
      <c r="E87" s="55">
        <v>226</v>
      </c>
      <c r="F87" s="208">
        <f>SUM(G87+H87)</f>
        <v>0</v>
      </c>
      <c r="G87" s="208">
        <v>0</v>
      </c>
      <c r="H87" s="208">
        <v>0</v>
      </c>
      <c r="I87" s="231">
        <v>0</v>
      </c>
      <c r="J87" s="208">
        <v>0</v>
      </c>
      <c r="K87" s="208">
        <v>0</v>
      </c>
      <c r="L87" s="100" t="s">
        <v>898</v>
      </c>
    </row>
    <row r="88" spans="1:12" s="222" customFormat="1" ht="69.75" customHeight="1" hidden="1">
      <c r="A88" s="241" t="s">
        <v>468</v>
      </c>
      <c r="B88" s="225" t="s">
        <v>308</v>
      </c>
      <c r="C88" s="225" t="s">
        <v>628</v>
      </c>
      <c r="D88" s="225"/>
      <c r="E88" s="225"/>
      <c r="F88" s="224">
        <f>F89</f>
        <v>0</v>
      </c>
      <c r="G88" s="224">
        <f>G89</f>
        <v>0</v>
      </c>
      <c r="H88" s="242">
        <f>SUM(H89)</f>
        <v>0</v>
      </c>
      <c r="I88" s="242">
        <f>SUM(I89)</f>
        <v>0</v>
      </c>
      <c r="J88" s="242">
        <f>SUM(J89)</f>
        <v>0</v>
      </c>
      <c r="K88" s="242">
        <f>SUM(K89)</f>
        <v>0</v>
      </c>
      <c r="L88" s="101"/>
    </row>
    <row r="89" spans="1:12" s="222" customFormat="1" ht="18" customHeight="1" hidden="1">
      <c r="A89" s="244" t="s">
        <v>35</v>
      </c>
      <c r="B89" s="227" t="s">
        <v>308</v>
      </c>
      <c r="C89" s="227" t="s">
        <v>628</v>
      </c>
      <c r="D89" s="227" t="s">
        <v>507</v>
      </c>
      <c r="E89" s="227" t="s">
        <v>101</v>
      </c>
      <c r="F89" s="207">
        <f aca="true" t="shared" si="23" ref="F89:K89">SUM(F91+F92)</f>
        <v>0</v>
      </c>
      <c r="G89" s="207">
        <f t="shared" si="23"/>
        <v>0</v>
      </c>
      <c r="H89" s="207">
        <f t="shared" si="23"/>
        <v>0</v>
      </c>
      <c r="I89" s="207">
        <f t="shared" si="23"/>
        <v>0</v>
      </c>
      <c r="J89" s="207">
        <f t="shared" si="23"/>
        <v>0</v>
      </c>
      <c r="K89" s="207">
        <f t="shared" si="23"/>
        <v>0</v>
      </c>
      <c r="L89" s="154"/>
    </row>
    <row r="90" spans="1:12" s="222" customFormat="1" ht="12.75" customHeight="1" hidden="1">
      <c r="A90" s="229" t="s">
        <v>100</v>
      </c>
      <c r="B90" s="230"/>
      <c r="C90" s="230"/>
      <c r="D90" s="230"/>
      <c r="E90" s="230"/>
      <c r="F90" s="208"/>
      <c r="G90" s="208"/>
      <c r="H90" s="217"/>
      <c r="I90" s="208"/>
      <c r="J90" s="208"/>
      <c r="K90" s="217"/>
      <c r="L90" s="87"/>
    </row>
    <row r="91" spans="1:12" s="222" customFormat="1" ht="61.5" customHeight="1" hidden="1">
      <c r="A91" s="218" t="s">
        <v>663</v>
      </c>
      <c r="B91" s="230" t="s">
        <v>308</v>
      </c>
      <c r="C91" s="230" t="s">
        <v>628</v>
      </c>
      <c r="D91" s="230" t="s">
        <v>507</v>
      </c>
      <c r="E91" s="230" t="s">
        <v>101</v>
      </c>
      <c r="F91" s="208">
        <v>0</v>
      </c>
      <c r="G91" s="208">
        <v>0</v>
      </c>
      <c r="H91" s="217"/>
      <c r="I91" s="208"/>
      <c r="J91" s="208"/>
      <c r="K91" s="217"/>
      <c r="L91" s="87" t="s">
        <v>662</v>
      </c>
    </row>
    <row r="92" spans="1:12" s="222" customFormat="1" ht="48.75" customHeight="1" hidden="1">
      <c r="A92" s="218" t="s">
        <v>654</v>
      </c>
      <c r="B92" s="230" t="s">
        <v>308</v>
      </c>
      <c r="C92" s="230" t="s">
        <v>628</v>
      </c>
      <c r="D92" s="230" t="s">
        <v>507</v>
      </c>
      <c r="E92" s="230" t="s">
        <v>101</v>
      </c>
      <c r="F92" s="208">
        <v>0</v>
      </c>
      <c r="G92" s="208">
        <v>0</v>
      </c>
      <c r="H92" s="217"/>
      <c r="I92" s="208"/>
      <c r="J92" s="208"/>
      <c r="K92" s="217"/>
      <c r="L92" s="87" t="s">
        <v>655</v>
      </c>
    </row>
    <row r="93" spans="1:12" s="222" customFormat="1" ht="19.5" customHeight="1">
      <c r="A93" s="257" t="s">
        <v>14</v>
      </c>
      <c r="B93" s="225" t="s">
        <v>334</v>
      </c>
      <c r="C93" s="225"/>
      <c r="D93" s="225"/>
      <c r="E93" s="225"/>
      <c r="F93" s="224">
        <f aca="true" t="shared" si="24" ref="F93:K93">F94</f>
        <v>199200</v>
      </c>
      <c r="G93" s="224">
        <f t="shared" si="24"/>
        <v>199200</v>
      </c>
      <c r="H93" s="224">
        <f t="shared" si="24"/>
        <v>0</v>
      </c>
      <c r="I93" s="224">
        <f t="shared" si="24"/>
        <v>0</v>
      </c>
      <c r="J93" s="224">
        <f t="shared" si="24"/>
        <v>0</v>
      </c>
      <c r="K93" s="224">
        <f t="shared" si="24"/>
        <v>0</v>
      </c>
      <c r="L93" s="101"/>
    </row>
    <row r="94" spans="1:12" s="222" customFormat="1" ht="42.75" customHeight="1">
      <c r="A94" s="241" t="s">
        <v>641</v>
      </c>
      <c r="B94" s="225" t="s">
        <v>334</v>
      </c>
      <c r="C94" s="225" t="s">
        <v>630</v>
      </c>
      <c r="D94" s="225"/>
      <c r="E94" s="225"/>
      <c r="F94" s="224">
        <f>F95</f>
        <v>199200</v>
      </c>
      <c r="G94" s="224">
        <f>G95</f>
        <v>199200</v>
      </c>
      <c r="H94" s="242">
        <f>SUM(H95)</f>
        <v>0</v>
      </c>
      <c r="I94" s="242">
        <f>SUM(I95)</f>
        <v>0</v>
      </c>
      <c r="J94" s="242">
        <f>SUM(J95)</f>
        <v>0</v>
      </c>
      <c r="K94" s="242">
        <f>SUM(K95)</f>
        <v>0</v>
      </c>
      <c r="L94" s="101"/>
    </row>
    <row r="95" spans="1:12" s="222" customFormat="1" ht="18" customHeight="1">
      <c r="A95" s="244" t="s">
        <v>35</v>
      </c>
      <c r="B95" s="227" t="s">
        <v>334</v>
      </c>
      <c r="C95" s="227" t="s">
        <v>630</v>
      </c>
      <c r="D95" s="227" t="s">
        <v>507</v>
      </c>
      <c r="E95" s="227" t="s">
        <v>101</v>
      </c>
      <c r="F95" s="207">
        <f aca="true" t="shared" si="25" ref="F95:K95">SUM(F97)</f>
        <v>199200</v>
      </c>
      <c r="G95" s="207">
        <f t="shared" si="25"/>
        <v>199200</v>
      </c>
      <c r="H95" s="207">
        <f t="shared" si="25"/>
        <v>0</v>
      </c>
      <c r="I95" s="207">
        <f t="shared" si="25"/>
        <v>0</v>
      </c>
      <c r="J95" s="207">
        <f t="shared" si="25"/>
        <v>0</v>
      </c>
      <c r="K95" s="207">
        <f t="shared" si="25"/>
        <v>0</v>
      </c>
      <c r="L95" s="154"/>
    </row>
    <row r="96" spans="1:12" s="222" customFormat="1" ht="12.75" customHeight="1">
      <c r="A96" s="229" t="s">
        <v>100</v>
      </c>
      <c r="B96" s="230"/>
      <c r="C96" s="230"/>
      <c r="D96" s="230"/>
      <c r="E96" s="230"/>
      <c r="F96" s="208"/>
      <c r="G96" s="208"/>
      <c r="H96" s="217"/>
      <c r="I96" s="208"/>
      <c r="J96" s="208"/>
      <c r="K96" s="217"/>
      <c r="L96" s="87"/>
    </row>
    <row r="97" spans="1:12" s="222" customFormat="1" ht="62.25" customHeight="1">
      <c r="A97" s="218" t="s">
        <v>938</v>
      </c>
      <c r="B97" s="230" t="s">
        <v>334</v>
      </c>
      <c r="C97" s="230" t="s">
        <v>630</v>
      </c>
      <c r="D97" s="230" t="s">
        <v>507</v>
      </c>
      <c r="E97" s="230" t="s">
        <v>101</v>
      </c>
      <c r="F97" s="208">
        <v>199200</v>
      </c>
      <c r="G97" s="208">
        <v>199200</v>
      </c>
      <c r="H97" s="217"/>
      <c r="I97" s="208"/>
      <c r="J97" s="208"/>
      <c r="K97" s="217"/>
      <c r="L97" s="87" t="s">
        <v>939</v>
      </c>
    </row>
    <row r="98" spans="1:12" s="234" customFormat="1" ht="42.75" customHeight="1" hidden="1">
      <c r="A98" s="251" t="s">
        <v>467</v>
      </c>
      <c r="B98" s="225" t="s">
        <v>308</v>
      </c>
      <c r="C98" s="225" t="s">
        <v>109</v>
      </c>
      <c r="D98" s="230"/>
      <c r="E98" s="230"/>
      <c r="F98" s="224">
        <f>F99</f>
        <v>0</v>
      </c>
      <c r="G98" s="224">
        <f>G99</f>
        <v>0</v>
      </c>
      <c r="H98" s="224"/>
      <c r="I98" s="224"/>
      <c r="J98" s="224"/>
      <c r="K98" s="224"/>
      <c r="L98" s="89"/>
    </row>
    <row r="99" spans="1:12" s="222" customFormat="1" ht="17.25" customHeight="1" hidden="1">
      <c r="A99" s="83" t="s">
        <v>35</v>
      </c>
      <c r="B99" s="235" t="s">
        <v>308</v>
      </c>
      <c r="C99" s="84" t="s">
        <v>109</v>
      </c>
      <c r="D99" s="84">
        <v>244</v>
      </c>
      <c r="E99" s="84">
        <v>226</v>
      </c>
      <c r="F99" s="211">
        <f>SUM(F101)</f>
        <v>0</v>
      </c>
      <c r="G99" s="211">
        <f>SUM(G101)</f>
        <v>0</v>
      </c>
      <c r="H99" s="211"/>
      <c r="I99" s="211"/>
      <c r="J99" s="211"/>
      <c r="K99" s="211"/>
      <c r="L99" s="102"/>
    </row>
    <row r="100" spans="1:12" s="222" customFormat="1" ht="13.5" customHeight="1" hidden="1">
      <c r="A100" s="80" t="s">
        <v>295</v>
      </c>
      <c r="B100" s="230"/>
      <c r="C100" s="55"/>
      <c r="D100" s="55"/>
      <c r="E100" s="55"/>
      <c r="F100" s="208"/>
      <c r="G100" s="208"/>
      <c r="H100" s="208"/>
      <c r="I100" s="231"/>
      <c r="J100" s="208"/>
      <c r="K100" s="208"/>
      <c r="L100" s="100"/>
    </row>
    <row r="101" spans="1:12" s="222" customFormat="1" ht="39.75" customHeight="1" hidden="1">
      <c r="A101" s="218" t="s">
        <v>484</v>
      </c>
      <c r="B101" s="230" t="s">
        <v>308</v>
      </c>
      <c r="C101" s="55" t="s">
        <v>109</v>
      </c>
      <c r="D101" s="55">
        <v>244</v>
      </c>
      <c r="E101" s="55">
        <v>226</v>
      </c>
      <c r="F101" s="208">
        <v>0</v>
      </c>
      <c r="G101" s="208">
        <v>0</v>
      </c>
      <c r="H101" s="208"/>
      <c r="I101" s="231"/>
      <c r="J101" s="208"/>
      <c r="K101" s="208"/>
      <c r="L101" s="100" t="s">
        <v>485</v>
      </c>
    </row>
    <row r="102" spans="1:12" s="234" customFormat="1" ht="42.75" customHeight="1" hidden="1">
      <c r="A102" s="251" t="s">
        <v>77</v>
      </c>
      <c r="B102" s="225" t="s">
        <v>308</v>
      </c>
      <c r="C102" s="225" t="s">
        <v>309</v>
      </c>
      <c r="D102" s="230"/>
      <c r="E102" s="230"/>
      <c r="F102" s="224">
        <f>F103</f>
        <v>0</v>
      </c>
      <c r="G102" s="224">
        <f>G103</f>
        <v>0</v>
      </c>
      <c r="H102" s="224"/>
      <c r="I102" s="224"/>
      <c r="J102" s="224"/>
      <c r="K102" s="224"/>
      <c r="L102" s="89"/>
    </row>
    <row r="103" spans="1:12" s="222" customFormat="1" ht="17.25" customHeight="1" hidden="1">
      <c r="A103" s="83" t="s">
        <v>35</v>
      </c>
      <c r="B103" s="235" t="s">
        <v>308</v>
      </c>
      <c r="C103" s="84" t="s">
        <v>309</v>
      </c>
      <c r="D103" s="84">
        <v>244</v>
      </c>
      <c r="E103" s="84">
        <v>226</v>
      </c>
      <c r="F103" s="211">
        <f>SUM(F105)</f>
        <v>0</v>
      </c>
      <c r="G103" s="211">
        <f>SUM(G105)</f>
        <v>0</v>
      </c>
      <c r="H103" s="211"/>
      <c r="I103" s="211"/>
      <c r="J103" s="211"/>
      <c r="K103" s="211"/>
      <c r="L103" s="102"/>
    </row>
    <row r="104" spans="1:12" s="222" customFormat="1" ht="13.5" customHeight="1" hidden="1">
      <c r="A104" s="80" t="s">
        <v>295</v>
      </c>
      <c r="B104" s="230"/>
      <c r="C104" s="55"/>
      <c r="D104" s="55"/>
      <c r="E104" s="55"/>
      <c r="F104" s="208"/>
      <c r="G104" s="208"/>
      <c r="H104" s="208"/>
      <c r="I104" s="231"/>
      <c r="J104" s="208"/>
      <c r="K104" s="208"/>
      <c r="L104" s="100"/>
    </row>
    <row r="105" spans="1:12" s="222" customFormat="1" ht="39.75" customHeight="1" hidden="1">
      <c r="A105" s="218" t="s">
        <v>486</v>
      </c>
      <c r="B105" s="230" t="s">
        <v>308</v>
      </c>
      <c r="C105" s="55" t="s">
        <v>309</v>
      </c>
      <c r="D105" s="55">
        <v>244</v>
      </c>
      <c r="E105" s="55">
        <v>226</v>
      </c>
      <c r="F105" s="208">
        <v>0</v>
      </c>
      <c r="G105" s="208">
        <v>0</v>
      </c>
      <c r="H105" s="208"/>
      <c r="I105" s="231"/>
      <c r="J105" s="208"/>
      <c r="K105" s="208"/>
      <c r="L105" s="100" t="s">
        <v>487</v>
      </c>
    </row>
    <row r="106" spans="1:12" s="222" customFormat="1" ht="38.25" customHeight="1" hidden="1">
      <c r="A106" s="251" t="s">
        <v>78</v>
      </c>
      <c r="B106" s="225" t="s">
        <v>334</v>
      </c>
      <c r="C106" s="225" t="s">
        <v>488</v>
      </c>
      <c r="D106" s="230"/>
      <c r="E106" s="230"/>
      <c r="F106" s="224">
        <f>F107</f>
        <v>0</v>
      </c>
      <c r="G106" s="224">
        <f>G107</f>
        <v>0</v>
      </c>
      <c r="H106" s="224"/>
      <c r="I106" s="224"/>
      <c r="J106" s="224"/>
      <c r="K106" s="224"/>
      <c r="L106" s="89"/>
    </row>
    <row r="107" spans="1:12" s="222" customFormat="1" ht="16.5" customHeight="1" hidden="1">
      <c r="A107" s="83" t="s">
        <v>35</v>
      </c>
      <c r="B107" s="235" t="s">
        <v>334</v>
      </c>
      <c r="C107" s="84" t="s">
        <v>488</v>
      </c>
      <c r="D107" s="84">
        <v>244</v>
      </c>
      <c r="E107" s="84">
        <v>226</v>
      </c>
      <c r="F107" s="211">
        <f>SUM(F109)</f>
        <v>0</v>
      </c>
      <c r="G107" s="211">
        <f>SUM(G109)</f>
        <v>0</v>
      </c>
      <c r="H107" s="211"/>
      <c r="I107" s="211"/>
      <c r="J107" s="211"/>
      <c r="K107" s="211"/>
      <c r="L107" s="102"/>
    </row>
    <row r="108" spans="1:12" s="222" customFormat="1" ht="14.25" customHeight="1" hidden="1">
      <c r="A108" s="80" t="s">
        <v>295</v>
      </c>
      <c r="B108" s="230"/>
      <c r="C108" s="55"/>
      <c r="D108" s="55"/>
      <c r="E108" s="55"/>
      <c r="F108" s="208"/>
      <c r="G108" s="208"/>
      <c r="H108" s="208"/>
      <c r="I108" s="231"/>
      <c r="J108" s="208"/>
      <c r="K108" s="208"/>
      <c r="L108" s="100"/>
    </row>
    <row r="109" spans="1:12" s="222" customFormat="1" ht="38.25" customHeight="1" hidden="1">
      <c r="A109" s="218" t="s">
        <v>332</v>
      </c>
      <c r="B109" s="230" t="s">
        <v>334</v>
      </c>
      <c r="C109" s="55" t="s">
        <v>488</v>
      </c>
      <c r="D109" s="55">
        <v>244</v>
      </c>
      <c r="E109" s="55">
        <v>226</v>
      </c>
      <c r="F109" s="208">
        <v>0</v>
      </c>
      <c r="G109" s="208">
        <v>0</v>
      </c>
      <c r="H109" s="208"/>
      <c r="I109" s="231"/>
      <c r="J109" s="208"/>
      <c r="K109" s="208"/>
      <c r="L109" s="100" t="s">
        <v>333</v>
      </c>
    </row>
    <row r="110" spans="1:12" s="222" customFormat="1" ht="21" customHeight="1">
      <c r="A110" s="257" t="s">
        <v>81</v>
      </c>
      <c r="B110" s="225" t="s">
        <v>307</v>
      </c>
      <c r="C110" s="225"/>
      <c r="D110" s="225"/>
      <c r="E110" s="225"/>
      <c r="F110" s="224">
        <f aca="true" t="shared" si="26" ref="F110:K110">F111</f>
        <v>0</v>
      </c>
      <c r="G110" s="224">
        <f t="shared" si="26"/>
        <v>0</v>
      </c>
      <c r="H110" s="224">
        <f t="shared" si="26"/>
        <v>0</v>
      </c>
      <c r="I110" s="224">
        <f t="shared" si="26"/>
        <v>573.82</v>
      </c>
      <c r="J110" s="224">
        <f t="shared" si="26"/>
        <v>573.82</v>
      </c>
      <c r="K110" s="224">
        <f t="shared" si="26"/>
        <v>0</v>
      </c>
      <c r="L110" s="101"/>
    </row>
    <row r="111" spans="1:12" s="222" customFormat="1" ht="27.75" customHeight="1">
      <c r="A111" s="241" t="s">
        <v>913</v>
      </c>
      <c r="B111" s="225" t="s">
        <v>307</v>
      </c>
      <c r="C111" s="225" t="s">
        <v>878</v>
      </c>
      <c r="D111" s="230"/>
      <c r="E111" s="230"/>
      <c r="F111" s="224">
        <f aca="true" t="shared" si="27" ref="F111:K111">F112+F113+F114</f>
        <v>0</v>
      </c>
      <c r="G111" s="224">
        <f t="shared" si="27"/>
        <v>0</v>
      </c>
      <c r="H111" s="224">
        <f t="shared" si="27"/>
        <v>0</v>
      </c>
      <c r="I111" s="224">
        <f t="shared" si="27"/>
        <v>573.82</v>
      </c>
      <c r="J111" s="224">
        <f t="shared" si="27"/>
        <v>573.82</v>
      </c>
      <c r="K111" s="224">
        <f t="shared" si="27"/>
        <v>0</v>
      </c>
      <c r="L111" s="87"/>
    </row>
    <row r="112" spans="1:12" s="222" customFormat="1" ht="27" customHeight="1" hidden="1">
      <c r="A112" s="243" t="s">
        <v>367</v>
      </c>
      <c r="B112" s="227" t="s">
        <v>307</v>
      </c>
      <c r="C112" s="227" t="s">
        <v>141</v>
      </c>
      <c r="D112" s="227" t="s">
        <v>613</v>
      </c>
      <c r="E112" s="227" t="s">
        <v>372</v>
      </c>
      <c r="F112" s="228"/>
      <c r="G112" s="228"/>
      <c r="H112" s="228"/>
      <c r="I112" s="228"/>
      <c r="J112" s="228"/>
      <c r="K112" s="228"/>
      <c r="L112" s="150" t="s">
        <v>368</v>
      </c>
    </row>
    <row r="113" spans="1:12" s="222" customFormat="1" ht="36.75" customHeight="1" hidden="1">
      <c r="A113" s="243" t="s">
        <v>369</v>
      </c>
      <c r="B113" s="227" t="s">
        <v>307</v>
      </c>
      <c r="C113" s="227" t="s">
        <v>141</v>
      </c>
      <c r="D113" s="227" t="s">
        <v>670</v>
      </c>
      <c r="E113" s="227" t="s">
        <v>373</v>
      </c>
      <c r="F113" s="228"/>
      <c r="G113" s="228"/>
      <c r="H113" s="228"/>
      <c r="I113" s="228"/>
      <c r="J113" s="228"/>
      <c r="K113" s="228"/>
      <c r="L113" s="151" t="s">
        <v>374</v>
      </c>
    </row>
    <row r="114" spans="1:12" s="222" customFormat="1" ht="18" customHeight="1">
      <c r="A114" s="83" t="s">
        <v>31</v>
      </c>
      <c r="B114" s="227" t="s">
        <v>307</v>
      </c>
      <c r="C114" s="149" t="s">
        <v>878</v>
      </c>
      <c r="D114" s="149">
        <v>244</v>
      </c>
      <c r="E114" s="149">
        <v>221</v>
      </c>
      <c r="F114" s="228">
        <f aca="true" t="shared" si="28" ref="F114:K114">SUM(F116)</f>
        <v>0</v>
      </c>
      <c r="G114" s="228">
        <f t="shared" si="28"/>
        <v>0</v>
      </c>
      <c r="H114" s="228">
        <f t="shared" si="28"/>
        <v>0</v>
      </c>
      <c r="I114" s="228">
        <f t="shared" si="28"/>
        <v>573.82</v>
      </c>
      <c r="J114" s="228">
        <f t="shared" si="28"/>
        <v>573.82</v>
      </c>
      <c r="K114" s="228">
        <f t="shared" si="28"/>
        <v>0</v>
      </c>
      <c r="L114" s="152"/>
    </row>
    <row r="115" spans="1:12" s="222" customFormat="1" ht="12.75" customHeight="1">
      <c r="A115" s="80" t="s">
        <v>295</v>
      </c>
      <c r="B115" s="230"/>
      <c r="C115" s="55"/>
      <c r="D115" s="55"/>
      <c r="E115" s="55"/>
      <c r="F115" s="208"/>
      <c r="G115" s="208"/>
      <c r="H115" s="208"/>
      <c r="I115" s="231"/>
      <c r="J115" s="208"/>
      <c r="K115" s="208"/>
      <c r="L115" s="100"/>
    </row>
    <row r="116" spans="1:12" s="222" customFormat="1" ht="26.25" customHeight="1">
      <c r="A116" s="218" t="s">
        <v>933</v>
      </c>
      <c r="B116" s="230" t="s">
        <v>307</v>
      </c>
      <c r="C116" s="55" t="s">
        <v>878</v>
      </c>
      <c r="D116" s="55">
        <v>244</v>
      </c>
      <c r="E116" s="55">
        <v>221</v>
      </c>
      <c r="F116" s="208">
        <f>SUM(G116+H116)</f>
        <v>0</v>
      </c>
      <c r="G116" s="208">
        <v>0</v>
      </c>
      <c r="H116" s="208">
        <v>0</v>
      </c>
      <c r="I116" s="231">
        <v>573.82</v>
      </c>
      <c r="J116" s="208">
        <v>573.82</v>
      </c>
      <c r="K116" s="208">
        <v>0</v>
      </c>
      <c r="L116" s="100" t="s">
        <v>294</v>
      </c>
    </row>
    <row r="117" spans="1:12" s="222" customFormat="1" ht="21" customHeight="1" hidden="1">
      <c r="A117" s="241" t="s">
        <v>419</v>
      </c>
      <c r="B117" s="225" t="s">
        <v>307</v>
      </c>
      <c r="C117" s="225" t="s">
        <v>508</v>
      </c>
      <c r="D117" s="225"/>
      <c r="E117" s="225"/>
      <c r="F117" s="224">
        <f>F118</f>
        <v>0</v>
      </c>
      <c r="G117" s="224">
        <f>G118</f>
        <v>0</v>
      </c>
      <c r="H117" s="242">
        <f>SUM(H118)</f>
        <v>0</v>
      </c>
      <c r="I117" s="242">
        <f>SUM(I118)</f>
        <v>0</v>
      </c>
      <c r="J117" s="242">
        <f>SUM(J118)</f>
        <v>0</v>
      </c>
      <c r="K117" s="242">
        <f>SUM(K118)</f>
        <v>0</v>
      </c>
      <c r="L117" s="101"/>
    </row>
    <row r="118" spans="1:12" s="222" customFormat="1" ht="14.25" customHeight="1" hidden="1">
      <c r="A118" s="244" t="s">
        <v>35</v>
      </c>
      <c r="B118" s="227" t="s">
        <v>307</v>
      </c>
      <c r="C118" s="227" t="s">
        <v>508</v>
      </c>
      <c r="D118" s="227" t="s">
        <v>509</v>
      </c>
      <c r="E118" s="227" t="s">
        <v>101</v>
      </c>
      <c r="F118" s="207">
        <f aca="true" t="shared" si="29" ref="F118:K118">SUM(F120)</f>
        <v>0</v>
      </c>
      <c r="G118" s="207">
        <f t="shared" si="29"/>
        <v>0</v>
      </c>
      <c r="H118" s="207">
        <f t="shared" si="29"/>
        <v>0</v>
      </c>
      <c r="I118" s="207">
        <f t="shared" si="29"/>
        <v>0</v>
      </c>
      <c r="J118" s="207">
        <f t="shared" si="29"/>
        <v>0</v>
      </c>
      <c r="K118" s="207">
        <f t="shared" si="29"/>
        <v>0</v>
      </c>
      <c r="L118" s="154"/>
    </row>
    <row r="119" spans="1:12" s="222" customFormat="1" ht="17.25" customHeight="1" hidden="1">
      <c r="A119" s="229" t="s">
        <v>100</v>
      </c>
      <c r="B119" s="230"/>
      <c r="C119" s="230"/>
      <c r="D119" s="230"/>
      <c r="E119" s="230"/>
      <c r="F119" s="208"/>
      <c r="G119" s="208"/>
      <c r="H119" s="217"/>
      <c r="I119" s="208"/>
      <c r="J119" s="208"/>
      <c r="K119" s="217"/>
      <c r="L119" s="87"/>
    </row>
    <row r="120" spans="1:12" s="222" customFormat="1" ht="22.5" customHeight="1" hidden="1">
      <c r="A120" s="218" t="s">
        <v>420</v>
      </c>
      <c r="B120" s="230" t="s">
        <v>307</v>
      </c>
      <c r="C120" s="230" t="s">
        <v>508</v>
      </c>
      <c r="D120" s="230" t="s">
        <v>509</v>
      </c>
      <c r="E120" s="230" t="s">
        <v>101</v>
      </c>
      <c r="F120" s="208">
        <v>0</v>
      </c>
      <c r="G120" s="208">
        <v>0</v>
      </c>
      <c r="H120" s="217"/>
      <c r="I120" s="208"/>
      <c r="J120" s="208"/>
      <c r="K120" s="217"/>
      <c r="L120" s="87" t="s">
        <v>421</v>
      </c>
    </row>
    <row r="121" spans="1:12" s="222" customFormat="1" ht="60.75" customHeight="1" hidden="1">
      <c r="A121" s="241" t="s">
        <v>640</v>
      </c>
      <c r="B121" s="225" t="s">
        <v>438</v>
      </c>
      <c r="C121" s="225" t="s">
        <v>623</v>
      </c>
      <c r="D121" s="225"/>
      <c r="E121" s="225"/>
      <c r="F121" s="224">
        <f>F122</f>
        <v>0</v>
      </c>
      <c r="G121" s="224">
        <f>G122</f>
        <v>0</v>
      </c>
      <c r="H121" s="242">
        <f>SUM(H122)</f>
        <v>0</v>
      </c>
      <c r="I121" s="242">
        <f>SUM(I122)</f>
        <v>0</v>
      </c>
      <c r="J121" s="242">
        <f>SUM(J122)</f>
        <v>0</v>
      </c>
      <c r="K121" s="242">
        <f>SUM(K122)</f>
        <v>0</v>
      </c>
      <c r="L121" s="101"/>
    </row>
    <row r="122" spans="1:12" s="222" customFormat="1" ht="18" customHeight="1" hidden="1">
      <c r="A122" s="244" t="s">
        <v>35</v>
      </c>
      <c r="B122" s="227" t="s">
        <v>438</v>
      </c>
      <c r="C122" s="227" t="s">
        <v>623</v>
      </c>
      <c r="D122" s="227" t="s">
        <v>507</v>
      </c>
      <c r="E122" s="227" t="s">
        <v>101</v>
      </c>
      <c r="F122" s="207">
        <f aca="true" t="shared" si="30" ref="F122:K122">SUM(F124)</f>
        <v>0</v>
      </c>
      <c r="G122" s="207">
        <f t="shared" si="30"/>
        <v>0</v>
      </c>
      <c r="H122" s="207">
        <f t="shared" si="30"/>
        <v>0</v>
      </c>
      <c r="I122" s="207">
        <f t="shared" si="30"/>
        <v>0</v>
      </c>
      <c r="J122" s="207">
        <f t="shared" si="30"/>
        <v>0</v>
      </c>
      <c r="K122" s="207">
        <f t="shared" si="30"/>
        <v>0</v>
      </c>
      <c r="L122" s="154"/>
    </row>
    <row r="123" spans="1:12" s="222" customFormat="1" ht="12.75" customHeight="1" hidden="1">
      <c r="A123" s="229" t="s">
        <v>100</v>
      </c>
      <c r="B123" s="230"/>
      <c r="C123" s="230"/>
      <c r="D123" s="230"/>
      <c r="E123" s="230"/>
      <c r="F123" s="208"/>
      <c r="G123" s="208"/>
      <c r="H123" s="217"/>
      <c r="I123" s="208"/>
      <c r="J123" s="208"/>
      <c r="K123" s="217"/>
      <c r="L123" s="87"/>
    </row>
    <row r="124" spans="1:12" s="222" customFormat="1" ht="50.25" customHeight="1" hidden="1">
      <c r="A124" s="218" t="s">
        <v>651</v>
      </c>
      <c r="B124" s="230" t="s">
        <v>438</v>
      </c>
      <c r="C124" s="230" t="s">
        <v>623</v>
      </c>
      <c r="D124" s="230" t="s">
        <v>507</v>
      </c>
      <c r="E124" s="230" t="s">
        <v>101</v>
      </c>
      <c r="F124" s="208">
        <v>0</v>
      </c>
      <c r="G124" s="208">
        <v>0</v>
      </c>
      <c r="H124" s="217"/>
      <c r="I124" s="208"/>
      <c r="J124" s="208"/>
      <c r="K124" s="217"/>
      <c r="L124" s="87" t="s">
        <v>650</v>
      </c>
    </row>
    <row r="125" spans="1:12" s="222" customFormat="1" ht="42.75" customHeight="1" hidden="1">
      <c r="A125" s="241" t="s">
        <v>652</v>
      </c>
      <c r="B125" s="225" t="s">
        <v>308</v>
      </c>
      <c r="C125" s="225" t="s">
        <v>627</v>
      </c>
      <c r="D125" s="225"/>
      <c r="E125" s="225"/>
      <c r="F125" s="224">
        <f>F126</f>
        <v>0</v>
      </c>
      <c r="G125" s="224">
        <f>G126</f>
        <v>0</v>
      </c>
      <c r="H125" s="242">
        <f>SUM(H126)</f>
        <v>0</v>
      </c>
      <c r="I125" s="242">
        <f>SUM(I126)</f>
        <v>0</v>
      </c>
      <c r="J125" s="242">
        <f>SUM(J126)</f>
        <v>0</v>
      </c>
      <c r="K125" s="242">
        <f>SUM(K126)</f>
        <v>0</v>
      </c>
      <c r="L125" s="101"/>
    </row>
    <row r="126" spans="1:12" s="222" customFormat="1" ht="18" customHeight="1" hidden="1">
      <c r="A126" s="244" t="s">
        <v>35</v>
      </c>
      <c r="B126" s="227" t="s">
        <v>308</v>
      </c>
      <c r="C126" s="227" t="s">
        <v>627</v>
      </c>
      <c r="D126" s="227" t="s">
        <v>507</v>
      </c>
      <c r="E126" s="227" t="s">
        <v>101</v>
      </c>
      <c r="F126" s="207">
        <f aca="true" t="shared" si="31" ref="F126:K126">SUM(F128+F129)</f>
        <v>0</v>
      </c>
      <c r="G126" s="207">
        <f t="shared" si="31"/>
        <v>0</v>
      </c>
      <c r="H126" s="207">
        <f t="shared" si="31"/>
        <v>0</v>
      </c>
      <c r="I126" s="207">
        <f t="shared" si="31"/>
        <v>0</v>
      </c>
      <c r="J126" s="207">
        <f t="shared" si="31"/>
        <v>0</v>
      </c>
      <c r="K126" s="207">
        <f t="shared" si="31"/>
        <v>0</v>
      </c>
      <c r="L126" s="154"/>
    </row>
    <row r="127" spans="1:12" s="222" customFormat="1" ht="12.75" customHeight="1" hidden="1">
      <c r="A127" s="229" t="s">
        <v>100</v>
      </c>
      <c r="B127" s="230"/>
      <c r="C127" s="230"/>
      <c r="D127" s="230"/>
      <c r="E127" s="230"/>
      <c r="F127" s="208"/>
      <c r="G127" s="208"/>
      <c r="H127" s="217"/>
      <c r="I127" s="208"/>
      <c r="J127" s="208"/>
      <c r="K127" s="217"/>
      <c r="L127" s="87"/>
    </row>
    <row r="128" spans="1:12" s="222" customFormat="1" ht="50.25" customHeight="1" hidden="1">
      <c r="A128" s="218" t="s">
        <v>656</v>
      </c>
      <c r="B128" s="230" t="s">
        <v>308</v>
      </c>
      <c r="C128" s="230" t="s">
        <v>627</v>
      </c>
      <c r="D128" s="230" t="s">
        <v>507</v>
      </c>
      <c r="E128" s="230" t="s">
        <v>101</v>
      </c>
      <c r="F128" s="208">
        <v>0</v>
      </c>
      <c r="G128" s="208">
        <v>0</v>
      </c>
      <c r="H128" s="217"/>
      <c r="I128" s="208"/>
      <c r="J128" s="208"/>
      <c r="K128" s="217"/>
      <c r="L128" s="87" t="s">
        <v>653</v>
      </c>
    </row>
    <row r="129" spans="1:12" s="222" customFormat="1" ht="63" customHeight="1" hidden="1">
      <c r="A129" s="218" t="s">
        <v>657</v>
      </c>
      <c r="B129" s="230" t="s">
        <v>308</v>
      </c>
      <c r="C129" s="230" t="s">
        <v>627</v>
      </c>
      <c r="D129" s="230" t="s">
        <v>507</v>
      </c>
      <c r="E129" s="230" t="s">
        <v>101</v>
      </c>
      <c r="F129" s="208">
        <v>0</v>
      </c>
      <c r="G129" s="208">
        <v>0</v>
      </c>
      <c r="H129" s="217"/>
      <c r="I129" s="208"/>
      <c r="J129" s="208"/>
      <c r="K129" s="217"/>
      <c r="L129" s="87" t="s">
        <v>658</v>
      </c>
    </row>
    <row r="130" spans="1:12" s="222" customFormat="1" ht="42.75" customHeight="1" hidden="1">
      <c r="A130" s="241" t="s">
        <v>80</v>
      </c>
      <c r="B130" s="225" t="s">
        <v>4</v>
      </c>
      <c r="C130" s="225" t="s">
        <v>510</v>
      </c>
      <c r="D130" s="225"/>
      <c r="E130" s="225"/>
      <c r="F130" s="224">
        <f>F131</f>
        <v>0</v>
      </c>
      <c r="G130" s="224">
        <f>G131</f>
        <v>0</v>
      </c>
      <c r="H130" s="242">
        <f>SUM(H131)</f>
        <v>0</v>
      </c>
      <c r="I130" s="242">
        <f>SUM(I131)</f>
        <v>0</v>
      </c>
      <c r="J130" s="242">
        <f>SUM(J131)</f>
        <v>0</v>
      </c>
      <c r="K130" s="242">
        <f>SUM(K131)</f>
        <v>0</v>
      </c>
      <c r="L130" s="101"/>
    </row>
    <row r="131" spans="1:12" s="222" customFormat="1" ht="18" customHeight="1" hidden="1">
      <c r="A131" s="244" t="s">
        <v>35</v>
      </c>
      <c r="B131" s="227" t="s">
        <v>4</v>
      </c>
      <c r="C131" s="227" t="s">
        <v>510</v>
      </c>
      <c r="D131" s="227" t="s">
        <v>507</v>
      </c>
      <c r="E131" s="227" t="s">
        <v>101</v>
      </c>
      <c r="F131" s="207">
        <f aca="true" t="shared" si="32" ref="F131:K131">SUM(F133)</f>
        <v>0</v>
      </c>
      <c r="G131" s="207">
        <f t="shared" si="32"/>
        <v>0</v>
      </c>
      <c r="H131" s="207">
        <f t="shared" si="32"/>
        <v>0</v>
      </c>
      <c r="I131" s="207">
        <f t="shared" si="32"/>
        <v>0</v>
      </c>
      <c r="J131" s="207">
        <f t="shared" si="32"/>
        <v>0</v>
      </c>
      <c r="K131" s="207">
        <f t="shared" si="32"/>
        <v>0</v>
      </c>
      <c r="L131" s="154"/>
    </row>
    <row r="132" spans="1:12" s="222" customFormat="1" ht="12.75" customHeight="1" hidden="1">
      <c r="A132" s="229" t="s">
        <v>100</v>
      </c>
      <c r="B132" s="230"/>
      <c r="C132" s="230"/>
      <c r="D132" s="230"/>
      <c r="E132" s="230"/>
      <c r="F132" s="208"/>
      <c r="G132" s="208"/>
      <c r="H132" s="217"/>
      <c r="I132" s="208"/>
      <c r="J132" s="208"/>
      <c r="K132" s="217"/>
      <c r="L132" s="87"/>
    </row>
    <row r="133" spans="1:12" s="222" customFormat="1" ht="50.25" customHeight="1" hidden="1">
      <c r="A133" s="218" t="s">
        <v>512</v>
      </c>
      <c r="B133" s="230" t="s">
        <v>4</v>
      </c>
      <c r="C133" s="230" t="s">
        <v>510</v>
      </c>
      <c r="D133" s="230" t="s">
        <v>507</v>
      </c>
      <c r="E133" s="230" t="s">
        <v>101</v>
      </c>
      <c r="F133" s="208">
        <v>0</v>
      </c>
      <c r="G133" s="208">
        <v>0</v>
      </c>
      <c r="H133" s="217"/>
      <c r="I133" s="208"/>
      <c r="J133" s="208"/>
      <c r="K133" s="217"/>
      <c r="L133" s="87" t="s">
        <v>513</v>
      </c>
    </row>
    <row r="134" spans="1:12" s="222" customFormat="1" ht="19.5" customHeight="1">
      <c r="A134" s="257" t="s">
        <v>79</v>
      </c>
      <c r="B134" s="225" t="s">
        <v>384</v>
      </c>
      <c r="C134" s="225"/>
      <c r="D134" s="225"/>
      <c r="E134" s="225"/>
      <c r="F134" s="224">
        <f>F135</f>
        <v>113175</v>
      </c>
      <c r="G134" s="224">
        <f aca="true" t="shared" si="33" ref="G134:K135">G135</f>
        <v>113175</v>
      </c>
      <c r="H134" s="224">
        <f t="shared" si="33"/>
        <v>0</v>
      </c>
      <c r="I134" s="224">
        <f t="shared" si="33"/>
        <v>0</v>
      </c>
      <c r="J134" s="224">
        <f t="shared" si="33"/>
        <v>0</v>
      </c>
      <c r="K134" s="224">
        <f t="shared" si="33"/>
        <v>0</v>
      </c>
      <c r="L134" s="101"/>
    </row>
    <row r="135" spans="1:12" s="222" customFormat="1" ht="149.25" customHeight="1">
      <c r="A135" s="251" t="s">
        <v>835</v>
      </c>
      <c r="B135" s="225" t="s">
        <v>384</v>
      </c>
      <c r="C135" s="225" t="s">
        <v>511</v>
      </c>
      <c r="D135" s="230"/>
      <c r="E135" s="230"/>
      <c r="F135" s="224">
        <f>F136</f>
        <v>113175</v>
      </c>
      <c r="G135" s="224">
        <f t="shared" si="33"/>
        <v>113175</v>
      </c>
      <c r="H135" s="224">
        <f t="shared" si="33"/>
        <v>0</v>
      </c>
      <c r="I135" s="224">
        <f t="shared" si="33"/>
        <v>0</v>
      </c>
      <c r="J135" s="224">
        <f t="shared" si="33"/>
        <v>0</v>
      </c>
      <c r="K135" s="224">
        <f t="shared" si="33"/>
        <v>0</v>
      </c>
      <c r="L135" s="89"/>
    </row>
    <row r="136" spans="1:12" s="222" customFormat="1" ht="18" customHeight="1">
      <c r="A136" s="83" t="s">
        <v>35</v>
      </c>
      <c r="B136" s="227" t="s">
        <v>384</v>
      </c>
      <c r="C136" s="149" t="s">
        <v>511</v>
      </c>
      <c r="D136" s="149">
        <v>244</v>
      </c>
      <c r="E136" s="149">
        <v>226</v>
      </c>
      <c r="F136" s="207">
        <f aca="true" t="shared" si="34" ref="F136:K136">SUM(F138)</f>
        <v>113175</v>
      </c>
      <c r="G136" s="207">
        <f t="shared" si="34"/>
        <v>113175</v>
      </c>
      <c r="H136" s="207">
        <f t="shared" si="34"/>
        <v>0</v>
      </c>
      <c r="I136" s="207">
        <f t="shared" si="34"/>
        <v>0</v>
      </c>
      <c r="J136" s="207">
        <f t="shared" si="34"/>
        <v>0</v>
      </c>
      <c r="K136" s="207">
        <f t="shared" si="34"/>
        <v>0</v>
      </c>
      <c r="L136" s="152"/>
    </row>
    <row r="137" spans="1:12" s="222" customFormat="1" ht="12.75" customHeight="1">
      <c r="A137" s="80" t="s">
        <v>295</v>
      </c>
      <c r="B137" s="230"/>
      <c r="C137" s="55"/>
      <c r="D137" s="55"/>
      <c r="E137" s="55"/>
      <c r="F137" s="208"/>
      <c r="G137" s="208"/>
      <c r="H137" s="208"/>
      <c r="I137" s="231"/>
      <c r="J137" s="208"/>
      <c r="K137" s="208"/>
      <c r="L137" s="100"/>
    </row>
    <row r="138" spans="1:12" s="222" customFormat="1" ht="60.75" customHeight="1">
      <c r="A138" s="218" t="s">
        <v>389</v>
      </c>
      <c r="B138" s="230" t="s">
        <v>384</v>
      </c>
      <c r="C138" s="55" t="s">
        <v>511</v>
      </c>
      <c r="D138" s="55">
        <v>244</v>
      </c>
      <c r="E138" s="55">
        <v>226</v>
      </c>
      <c r="F138" s="208">
        <v>113175</v>
      </c>
      <c r="G138" s="208">
        <v>113175</v>
      </c>
      <c r="H138" s="208">
        <v>0</v>
      </c>
      <c r="I138" s="231">
        <f>SUM(J138+K138)</f>
        <v>0</v>
      </c>
      <c r="J138" s="208">
        <v>0</v>
      </c>
      <c r="K138" s="208">
        <v>0</v>
      </c>
      <c r="L138" s="100" t="s">
        <v>940</v>
      </c>
    </row>
    <row r="139" spans="1:12" s="222" customFormat="1" ht="42.75" customHeight="1" hidden="1">
      <c r="A139" s="251" t="s">
        <v>110</v>
      </c>
      <c r="B139" s="225" t="s">
        <v>384</v>
      </c>
      <c r="C139" s="225" t="s">
        <v>633</v>
      </c>
      <c r="D139" s="230"/>
      <c r="E139" s="230"/>
      <c r="F139" s="224">
        <f aca="true" t="shared" si="35" ref="F139:K139">F140</f>
        <v>0</v>
      </c>
      <c r="G139" s="224">
        <f t="shared" si="35"/>
        <v>0</v>
      </c>
      <c r="H139" s="224">
        <f t="shared" si="35"/>
        <v>0</v>
      </c>
      <c r="I139" s="224">
        <f t="shared" si="35"/>
        <v>0</v>
      </c>
      <c r="J139" s="224">
        <f t="shared" si="35"/>
        <v>0</v>
      </c>
      <c r="K139" s="224">
        <f t="shared" si="35"/>
        <v>0</v>
      </c>
      <c r="L139" s="89"/>
    </row>
    <row r="140" spans="1:12" s="222" customFormat="1" ht="18" customHeight="1" hidden="1">
      <c r="A140" s="83" t="s">
        <v>35</v>
      </c>
      <c r="B140" s="227" t="s">
        <v>384</v>
      </c>
      <c r="C140" s="149" t="s">
        <v>633</v>
      </c>
      <c r="D140" s="149">
        <v>240</v>
      </c>
      <c r="E140" s="149">
        <v>226</v>
      </c>
      <c r="F140" s="207">
        <f aca="true" t="shared" si="36" ref="F140:K140">SUM(F142)</f>
        <v>0</v>
      </c>
      <c r="G140" s="207">
        <f t="shared" si="36"/>
        <v>0</v>
      </c>
      <c r="H140" s="207">
        <f t="shared" si="36"/>
        <v>0</v>
      </c>
      <c r="I140" s="207">
        <f t="shared" si="36"/>
        <v>0</v>
      </c>
      <c r="J140" s="207">
        <f t="shared" si="36"/>
        <v>0</v>
      </c>
      <c r="K140" s="207">
        <f t="shared" si="36"/>
        <v>0</v>
      </c>
      <c r="L140" s="152"/>
    </row>
    <row r="141" spans="1:12" s="222" customFormat="1" ht="12.75" customHeight="1" hidden="1">
      <c r="A141" s="80" t="s">
        <v>295</v>
      </c>
      <c r="B141" s="230"/>
      <c r="C141" s="55"/>
      <c r="D141" s="55"/>
      <c r="E141" s="55"/>
      <c r="F141" s="208"/>
      <c r="G141" s="208"/>
      <c r="H141" s="208"/>
      <c r="I141" s="231"/>
      <c r="J141" s="208"/>
      <c r="K141" s="208"/>
      <c r="L141" s="100"/>
    </row>
    <row r="142" spans="1:12" s="222" customFormat="1" ht="60.75" customHeight="1" hidden="1">
      <c r="A142" s="218" t="s">
        <v>389</v>
      </c>
      <c r="B142" s="230" t="s">
        <v>384</v>
      </c>
      <c r="C142" s="55" t="s">
        <v>633</v>
      </c>
      <c r="D142" s="55">
        <v>240</v>
      </c>
      <c r="E142" s="55">
        <v>226</v>
      </c>
      <c r="F142" s="208">
        <v>0</v>
      </c>
      <c r="G142" s="208">
        <v>0</v>
      </c>
      <c r="H142" s="208"/>
      <c r="I142" s="231"/>
      <c r="J142" s="208"/>
      <c r="K142" s="208"/>
      <c r="L142" s="100" t="s">
        <v>660</v>
      </c>
    </row>
    <row r="143" spans="1:12" s="222" customFormat="1" ht="18.75" customHeight="1">
      <c r="A143" s="252" t="s">
        <v>102</v>
      </c>
      <c r="B143" s="253"/>
      <c r="C143" s="253"/>
      <c r="D143" s="253"/>
      <c r="E143" s="253"/>
      <c r="F143" s="224">
        <f aca="true" t="shared" si="37" ref="F143:K143">F8+F15+F20+F65+F82+F110+F134+F93</f>
        <v>385778.01</v>
      </c>
      <c r="G143" s="224">
        <f t="shared" si="37"/>
        <v>385778.01</v>
      </c>
      <c r="H143" s="224">
        <f t="shared" si="37"/>
        <v>0</v>
      </c>
      <c r="I143" s="224">
        <f t="shared" si="37"/>
        <v>12213.88</v>
      </c>
      <c r="J143" s="224">
        <f t="shared" si="37"/>
        <v>12213.88</v>
      </c>
      <c r="K143" s="224">
        <f t="shared" si="37"/>
        <v>0</v>
      </c>
      <c r="L143" s="89"/>
    </row>
    <row r="144" spans="1:12" ht="14.25" customHeight="1">
      <c r="A144" s="69"/>
      <c r="B144" s="70"/>
      <c r="C144" s="70"/>
      <c r="D144" s="70"/>
      <c r="E144" s="70"/>
      <c r="F144" s="71"/>
      <c r="G144" s="71"/>
      <c r="H144" s="71"/>
      <c r="I144" s="72"/>
      <c r="J144" s="72"/>
      <c r="K144" s="72"/>
      <c r="L144" s="73"/>
    </row>
    <row r="145" spans="1:12" ht="14.25" customHeight="1">
      <c r="A145" s="260"/>
      <c r="B145" s="260"/>
      <c r="C145" s="260"/>
      <c r="D145" s="260"/>
      <c r="E145" s="260"/>
      <c r="F145" s="291"/>
      <c r="G145" s="291"/>
      <c r="H145" s="291"/>
      <c r="I145" s="291"/>
      <c r="J145" s="291"/>
      <c r="K145" s="291"/>
      <c r="L145" s="291"/>
    </row>
  </sheetData>
  <sheetProtection/>
  <mergeCells count="18">
    <mergeCell ref="A1:L1"/>
    <mergeCell ref="A4:A7"/>
    <mergeCell ref="B4:B7"/>
    <mergeCell ref="C4:C7"/>
    <mergeCell ref="D4:D7"/>
    <mergeCell ref="A145:E145"/>
    <mergeCell ref="F145:J145"/>
    <mergeCell ref="K145:L145"/>
    <mergeCell ref="E4:E7"/>
    <mergeCell ref="F6:F7"/>
    <mergeCell ref="A2:L2"/>
    <mergeCell ref="I6:I7"/>
    <mergeCell ref="F4:K4"/>
    <mergeCell ref="I5:K5"/>
    <mergeCell ref="G6:H6"/>
    <mergeCell ref="J6:K6"/>
    <mergeCell ref="L4:L6"/>
    <mergeCell ref="F5:H5"/>
  </mergeCells>
  <printOptions/>
  <pageMargins left="0" right="0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56.7109375" style="0" customWidth="1"/>
    <col min="3" max="3" width="21.57421875" style="0" customWidth="1"/>
  </cols>
  <sheetData>
    <row r="1" spans="1:3" ht="21.75" customHeight="1">
      <c r="A1" s="293" t="s">
        <v>291</v>
      </c>
      <c r="B1" s="293"/>
      <c r="C1" s="293"/>
    </row>
    <row r="2" spans="1:3" ht="15.75" customHeight="1">
      <c r="A2" s="293" t="s">
        <v>292</v>
      </c>
      <c r="B2" s="294"/>
      <c r="C2" s="293"/>
    </row>
    <row r="3" spans="1:3" ht="20.25" customHeight="1">
      <c r="A3" s="293" t="s">
        <v>293</v>
      </c>
      <c r="B3" s="294"/>
      <c r="C3" s="293"/>
    </row>
    <row r="4" spans="1:3" ht="21.75" customHeight="1">
      <c r="A4" s="293" t="s">
        <v>928</v>
      </c>
      <c r="B4" s="294"/>
      <c r="C4" s="293"/>
    </row>
    <row r="5" spans="1:3" ht="40.5" customHeight="1">
      <c r="A5" s="60"/>
      <c r="B5" s="60"/>
      <c r="C5" s="60"/>
    </row>
    <row r="6" spans="1:3" ht="21.75" customHeight="1">
      <c r="A6" s="61" t="s">
        <v>111</v>
      </c>
      <c r="B6" s="65" t="s">
        <v>128</v>
      </c>
      <c r="C6" s="61" t="s">
        <v>130</v>
      </c>
    </row>
    <row r="7" spans="1:3" ht="21.75" customHeight="1">
      <c r="A7" s="61"/>
      <c r="B7" s="66" t="s">
        <v>129</v>
      </c>
      <c r="C7" s="61"/>
    </row>
    <row r="8" spans="1:3" ht="30">
      <c r="A8" s="14" t="s">
        <v>112</v>
      </c>
      <c r="B8" s="23" t="s">
        <v>482</v>
      </c>
      <c r="C8" s="15" t="s">
        <v>113</v>
      </c>
    </row>
    <row r="9" spans="1:3" ht="15">
      <c r="A9" s="14" t="s">
        <v>114</v>
      </c>
      <c r="B9" s="23" t="s">
        <v>115</v>
      </c>
      <c r="C9" s="15" t="s">
        <v>113</v>
      </c>
    </row>
    <row r="10" spans="1:3" ht="15">
      <c r="A10" s="14" t="s">
        <v>116</v>
      </c>
      <c r="B10" s="23" t="s">
        <v>117</v>
      </c>
      <c r="C10" s="15" t="s">
        <v>113</v>
      </c>
    </row>
    <row r="11" spans="1:3" ht="30">
      <c r="A11" s="14" t="s">
        <v>118</v>
      </c>
      <c r="B11" s="23" t="s">
        <v>119</v>
      </c>
      <c r="C11" s="15" t="s">
        <v>113</v>
      </c>
    </row>
    <row r="12" spans="1:3" ht="15">
      <c r="A12" s="14" t="s">
        <v>120</v>
      </c>
      <c r="B12" s="23" t="s">
        <v>121</v>
      </c>
      <c r="C12" s="15" t="s">
        <v>122</v>
      </c>
    </row>
    <row r="13" spans="1:3" ht="30">
      <c r="A13" s="14" t="s">
        <v>123</v>
      </c>
      <c r="B13" s="23" t="s">
        <v>124</v>
      </c>
      <c r="C13" s="15" t="s">
        <v>125</v>
      </c>
    </row>
    <row r="14" spans="1:3" ht="31.5" customHeight="1">
      <c r="A14" s="14" t="s">
        <v>126</v>
      </c>
      <c r="B14" s="23" t="s">
        <v>127</v>
      </c>
      <c r="C14" s="15" t="s">
        <v>113</v>
      </c>
    </row>
    <row r="15" spans="1:3" ht="15">
      <c r="A15" s="26"/>
      <c r="B15" s="25"/>
      <c r="C15" s="63"/>
    </row>
    <row r="16" spans="1:3" ht="15">
      <c r="A16" s="13"/>
      <c r="B16" s="62"/>
      <c r="C16" s="13"/>
    </row>
    <row r="17" spans="1:5" ht="15">
      <c r="A17" s="13"/>
      <c r="B17" s="62"/>
      <c r="C17" s="13"/>
      <c r="E17" t="s">
        <v>444</v>
      </c>
    </row>
    <row r="18" spans="1:3" ht="15">
      <c r="A18" s="13"/>
      <c r="B18" s="62"/>
      <c r="C18" s="13"/>
    </row>
    <row r="19" spans="1:5" ht="15" customHeight="1">
      <c r="A19" s="292"/>
      <c r="B19" s="292"/>
      <c r="C19" s="59"/>
      <c r="D19" s="64"/>
      <c r="E19" s="64"/>
    </row>
    <row r="20" spans="1:5" ht="15">
      <c r="A20" s="27"/>
      <c r="B20" s="28"/>
      <c r="C20" s="59"/>
      <c r="D20" s="26"/>
      <c r="E20" s="26"/>
    </row>
    <row r="21" spans="1:5" ht="15" customHeight="1">
      <c r="A21" s="292"/>
      <c r="B21" s="292"/>
      <c r="C21" s="59"/>
      <c r="D21" s="64"/>
      <c r="E21" s="64"/>
    </row>
    <row r="22" spans="1:3" ht="15">
      <c r="A22" s="13"/>
      <c r="B22" s="62"/>
      <c r="C22" s="13"/>
    </row>
    <row r="23" spans="1:3" ht="15">
      <c r="A23" s="13"/>
      <c r="B23" s="62"/>
      <c r="C23" s="13"/>
    </row>
    <row r="24" spans="1:3" ht="15">
      <c r="A24" s="13"/>
      <c r="B24" s="62"/>
      <c r="C24" s="13"/>
    </row>
  </sheetData>
  <sheetProtection/>
  <mergeCells count="6">
    <mergeCell ref="A19:B19"/>
    <mergeCell ref="A21:B21"/>
    <mergeCell ref="A3:C3"/>
    <mergeCell ref="A4:C4"/>
    <mergeCell ref="A2:C2"/>
    <mergeCell ref="A1:C1"/>
  </mergeCells>
  <printOptions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2.421875" style="0" customWidth="1"/>
    <col min="2" max="2" width="49.8515625" style="0" customWidth="1"/>
    <col min="3" max="3" width="12.00390625" style="0" customWidth="1"/>
    <col min="4" max="4" width="11.8515625" style="0" customWidth="1"/>
  </cols>
  <sheetData>
    <row r="1" spans="1:4" ht="12.75">
      <c r="A1" s="295" t="s">
        <v>297</v>
      </c>
      <c r="B1" s="295"/>
      <c r="C1" s="295"/>
      <c r="D1" s="295"/>
    </row>
    <row r="2" spans="1:4" ht="12.75" hidden="1">
      <c r="A2" s="295" t="s">
        <v>104</v>
      </c>
      <c r="B2" s="295"/>
      <c r="C2" s="295"/>
      <c r="D2" s="295"/>
    </row>
    <row r="3" spans="1:4" ht="12.75" hidden="1">
      <c r="A3" s="295" t="s">
        <v>293</v>
      </c>
      <c r="B3" s="295"/>
      <c r="C3" s="295"/>
      <c r="D3" s="295"/>
    </row>
    <row r="4" spans="1:4" ht="12.75" hidden="1">
      <c r="A4" s="295" t="s">
        <v>204</v>
      </c>
      <c r="B4" s="295"/>
      <c r="C4" s="295"/>
      <c r="D4" s="295"/>
    </row>
    <row r="5" spans="1:4" ht="12.75" hidden="1">
      <c r="A5" s="295" t="s">
        <v>105</v>
      </c>
      <c r="B5" s="295"/>
      <c r="C5" s="295"/>
      <c r="D5" s="295"/>
    </row>
    <row r="6" spans="1:4" ht="12.75" hidden="1">
      <c r="A6" s="296" t="s">
        <v>106</v>
      </c>
      <c r="B6" s="295"/>
      <c r="C6" s="295"/>
      <c r="D6" s="295"/>
    </row>
    <row r="7" spans="1:4" ht="12.75">
      <c r="A7" s="160"/>
      <c r="B7" s="160"/>
      <c r="C7" s="160"/>
      <c r="D7" s="160"/>
    </row>
    <row r="8" spans="1:4" ht="20.25" customHeight="1">
      <c r="A8" s="258" t="s">
        <v>310</v>
      </c>
      <c r="B8" s="258"/>
      <c r="C8" s="258"/>
      <c r="D8" s="258"/>
    </row>
    <row r="9" spans="1:4" ht="15" customHeight="1">
      <c r="A9" s="258" t="s">
        <v>286</v>
      </c>
      <c r="B9" s="258"/>
      <c r="C9" s="258"/>
      <c r="D9" s="258"/>
    </row>
    <row r="10" spans="1:4" ht="14.25" customHeight="1">
      <c r="A10" s="258" t="s">
        <v>925</v>
      </c>
      <c r="B10" s="258"/>
      <c r="C10" s="258"/>
      <c r="D10" s="258"/>
    </row>
    <row r="11" spans="1:4" ht="14.25" customHeight="1">
      <c r="A11" s="258" t="s">
        <v>311</v>
      </c>
      <c r="B11" s="258"/>
      <c r="C11" s="258"/>
      <c r="D11" s="258"/>
    </row>
    <row r="12" spans="1:4" ht="15">
      <c r="A12" s="259" t="s">
        <v>394</v>
      </c>
      <c r="B12" s="259"/>
      <c r="C12" s="259"/>
      <c r="D12" s="259"/>
    </row>
    <row r="13" spans="1:4" ht="68.25" customHeight="1">
      <c r="A13" s="1" t="s">
        <v>15</v>
      </c>
      <c r="B13" s="1" t="s">
        <v>5</v>
      </c>
      <c r="C13" s="2" t="s">
        <v>208</v>
      </c>
      <c r="D13" s="2" t="s">
        <v>284</v>
      </c>
    </row>
    <row r="14" spans="1:4" ht="12.75">
      <c r="A14" s="90" t="s">
        <v>313</v>
      </c>
      <c r="B14" s="32" t="s">
        <v>312</v>
      </c>
      <c r="C14" s="51">
        <f>SUM(C15+C20+C21+C23+C25+C28)+C31</f>
        <v>56805</v>
      </c>
      <c r="D14" s="51">
        <f>SUM(D15+D20+D21+D23+D25+D28)+D31</f>
        <v>45058.40000000001</v>
      </c>
    </row>
    <row r="15" spans="1:4" ht="14.25" customHeight="1">
      <c r="A15" s="90" t="s">
        <v>314</v>
      </c>
      <c r="B15" s="32" t="s">
        <v>7</v>
      </c>
      <c r="C15" s="51">
        <f>C16+C17+C18</f>
        <v>46273</v>
      </c>
      <c r="D15" s="51">
        <f>D16+D17+D18</f>
        <v>34531.8</v>
      </c>
    </row>
    <row r="16" spans="1:4" ht="25.5" customHeight="1">
      <c r="A16" s="157" t="s">
        <v>315</v>
      </c>
      <c r="B16" s="68" t="s">
        <v>336</v>
      </c>
      <c r="C16" s="136">
        <f>SUM(отчет!C8)</f>
        <v>41193</v>
      </c>
      <c r="D16" s="136">
        <f>SUM(отчет!D8)</f>
        <v>31323</v>
      </c>
    </row>
    <row r="17" spans="1:4" ht="25.5" customHeight="1">
      <c r="A17" s="157" t="s">
        <v>316</v>
      </c>
      <c r="B17" s="68" t="s">
        <v>8</v>
      </c>
      <c r="C17" s="99">
        <f>SUM(отчет!C14)</f>
        <v>4940</v>
      </c>
      <c r="D17" s="99">
        <f>SUM(отчет!D14)</f>
        <v>3078.9</v>
      </c>
    </row>
    <row r="18" spans="1:4" ht="25.5" customHeight="1">
      <c r="A18" s="157" t="s">
        <v>643</v>
      </c>
      <c r="B18" s="68" t="s">
        <v>518</v>
      </c>
      <c r="C18" s="99">
        <f>SUM(отчет!C17)</f>
        <v>140</v>
      </c>
      <c r="D18" s="99">
        <f>SUM(отчет!D17)</f>
        <v>129.9</v>
      </c>
    </row>
    <row r="19" spans="1:4" ht="15" customHeight="1">
      <c r="A19" s="90" t="s">
        <v>317</v>
      </c>
      <c r="B19" s="32" t="s">
        <v>9</v>
      </c>
      <c r="C19" s="41">
        <f>C20</f>
        <v>5870</v>
      </c>
      <c r="D19" s="41">
        <f>D20</f>
        <v>3860.8</v>
      </c>
    </row>
    <row r="20" spans="1:4" ht="15" customHeight="1">
      <c r="A20" s="157" t="s">
        <v>318</v>
      </c>
      <c r="B20" s="68" t="s">
        <v>20</v>
      </c>
      <c r="C20" s="99">
        <f>SUM(отчет!C20)</f>
        <v>5870</v>
      </c>
      <c r="D20" s="99">
        <f>SUM(отчет!D20)</f>
        <v>3860.8</v>
      </c>
    </row>
    <row r="21" spans="1:4" ht="42.75" customHeight="1">
      <c r="A21" s="90" t="s">
        <v>644</v>
      </c>
      <c r="B21" s="32" t="s">
        <v>522</v>
      </c>
      <c r="C21" s="41">
        <f>C22</f>
        <v>10</v>
      </c>
      <c r="D21" s="41">
        <f>D22</f>
        <v>0</v>
      </c>
    </row>
    <row r="22" spans="1:4" ht="15" customHeight="1">
      <c r="A22" s="157" t="s">
        <v>645</v>
      </c>
      <c r="B22" s="68" t="s">
        <v>20</v>
      </c>
      <c r="C22" s="99">
        <f>SUM(отчет!C23)</f>
        <v>10</v>
      </c>
      <c r="D22" s="99">
        <f>SUM(отчет!D23)</f>
        <v>0</v>
      </c>
    </row>
    <row r="23" spans="1:4" ht="26.25" customHeight="1">
      <c r="A23" s="94" t="s">
        <v>319</v>
      </c>
      <c r="B23" s="32" t="s">
        <v>65</v>
      </c>
      <c r="C23" s="54">
        <f>C24</f>
        <v>2200</v>
      </c>
      <c r="D23" s="54">
        <f>D24</f>
        <v>5025.9</v>
      </c>
    </row>
    <row r="24" spans="1:4" s="158" customFormat="1" ht="17.25" customHeight="1">
      <c r="A24" s="98" t="s">
        <v>320</v>
      </c>
      <c r="B24" s="68" t="s">
        <v>441</v>
      </c>
      <c r="C24" s="143">
        <f>SUM(отчет!C26)</f>
        <v>2200</v>
      </c>
      <c r="D24" s="143">
        <f>SUM(отчет!D26)</f>
        <v>5025.9</v>
      </c>
    </row>
    <row r="25" spans="1:4" ht="30" customHeight="1" hidden="1">
      <c r="A25" s="128" t="s">
        <v>321</v>
      </c>
      <c r="B25" s="32" t="s">
        <v>446</v>
      </c>
      <c r="C25" s="54">
        <f>SUM(C27)</f>
        <v>0</v>
      </c>
      <c r="D25" s="54">
        <f>SUM(D27)</f>
        <v>0</v>
      </c>
    </row>
    <row r="26" spans="1:4" s="158" customFormat="1" ht="77.25" customHeight="1" hidden="1">
      <c r="A26" s="159" t="s">
        <v>330</v>
      </c>
      <c r="B26" s="38" t="s">
        <v>331</v>
      </c>
      <c r="C26" s="40">
        <f>SUM(C27)</f>
        <v>0</v>
      </c>
      <c r="D26" s="40">
        <f>SUM(D27)</f>
        <v>0</v>
      </c>
    </row>
    <row r="27" spans="1:4" s="158" customFormat="1" ht="103.5" customHeight="1" hidden="1">
      <c r="A27" s="98" t="s">
        <v>322</v>
      </c>
      <c r="B27" s="68" t="s">
        <v>483</v>
      </c>
      <c r="C27" s="143">
        <v>0</v>
      </c>
      <c r="D27" s="143">
        <v>0</v>
      </c>
    </row>
    <row r="28" spans="1:4" ht="15.75" customHeight="1">
      <c r="A28" s="90" t="s">
        <v>323</v>
      </c>
      <c r="B28" s="32" t="s">
        <v>10</v>
      </c>
      <c r="C28" s="54">
        <f>C29+C30</f>
        <v>2442</v>
      </c>
      <c r="D28" s="54">
        <f>D29+D30</f>
        <v>1639.8999999999999</v>
      </c>
    </row>
    <row r="29" spans="1:4" s="158" customFormat="1" ht="54" customHeight="1">
      <c r="A29" s="157" t="s">
        <v>324</v>
      </c>
      <c r="B29" s="68" t="s">
        <v>11</v>
      </c>
      <c r="C29" s="143">
        <f>SUM(отчет!C34)</f>
        <v>275</v>
      </c>
      <c r="D29" s="143">
        <f>SUM(отчет!D34)</f>
        <v>140.5</v>
      </c>
    </row>
    <row r="30" spans="1:4" s="158" customFormat="1" ht="24.75" customHeight="1">
      <c r="A30" s="157" t="s">
        <v>325</v>
      </c>
      <c r="B30" s="68" t="s">
        <v>21</v>
      </c>
      <c r="C30" s="143">
        <f>SUM(отчет!C36)</f>
        <v>2167</v>
      </c>
      <c r="D30" s="143">
        <f>SUM(отчет!D36)</f>
        <v>1499.3999999999999</v>
      </c>
    </row>
    <row r="31" spans="1:4" s="158" customFormat="1" ht="24.75" customHeight="1">
      <c r="A31" s="90" t="s">
        <v>646</v>
      </c>
      <c r="B31" s="32" t="s">
        <v>531</v>
      </c>
      <c r="C31" s="41">
        <f>C32</f>
        <v>10</v>
      </c>
      <c r="D31" s="41">
        <f>D32</f>
        <v>0</v>
      </c>
    </row>
    <row r="32" spans="1:4" s="158" customFormat="1" ht="24.75" customHeight="1">
      <c r="A32" s="157" t="s">
        <v>647</v>
      </c>
      <c r="B32" s="68" t="s">
        <v>532</v>
      </c>
      <c r="C32" s="99">
        <f>SUM(отчет!C43)</f>
        <v>10</v>
      </c>
      <c r="D32" s="99">
        <f>SUM(отчет!D43)</f>
        <v>0</v>
      </c>
    </row>
    <row r="33" spans="1:4" ht="18" customHeight="1">
      <c r="A33" s="90" t="s">
        <v>326</v>
      </c>
      <c r="B33" s="32" t="s">
        <v>12</v>
      </c>
      <c r="C33" s="41">
        <f>C34</f>
        <v>29369.2</v>
      </c>
      <c r="D33" s="41">
        <f>D34</f>
        <v>21147.7</v>
      </c>
    </row>
    <row r="34" spans="1:4" s="158" customFormat="1" ht="23.25" customHeight="1">
      <c r="A34" s="97" t="s">
        <v>327</v>
      </c>
      <c r="B34" s="38" t="s">
        <v>22</v>
      </c>
      <c r="C34" s="12">
        <f>C35+C36</f>
        <v>29369.2</v>
      </c>
      <c r="D34" s="12">
        <f>D35+D36</f>
        <v>21147.7</v>
      </c>
    </row>
    <row r="35" spans="1:4" s="158" customFormat="1" ht="24.75" customHeight="1">
      <c r="A35" s="157" t="s">
        <v>328</v>
      </c>
      <c r="B35" s="68" t="s">
        <v>23</v>
      </c>
      <c r="C35" s="99">
        <f>SUM(отчет!C47)</f>
        <v>16379</v>
      </c>
      <c r="D35" s="99">
        <f>SUM(отчет!D47)</f>
        <v>12284.1</v>
      </c>
    </row>
    <row r="36" spans="1:4" s="158" customFormat="1" ht="25.5" customHeight="1">
      <c r="A36" s="98" t="s">
        <v>329</v>
      </c>
      <c r="B36" s="68" t="s">
        <v>68</v>
      </c>
      <c r="C36" s="99">
        <f>SUM(отчет!C50)</f>
        <v>12990.2</v>
      </c>
      <c r="D36" s="99">
        <f>SUM(отчет!D50)</f>
        <v>8863.6</v>
      </c>
    </row>
    <row r="37" spans="1:4" ht="14.25" customHeight="1">
      <c r="A37" s="8"/>
      <c r="B37" s="32" t="s">
        <v>71</v>
      </c>
      <c r="C37" s="41">
        <f>C15+C19+C21+C23+C25+C31+C28+C33</f>
        <v>86174.2</v>
      </c>
      <c r="D37" s="41">
        <f>D15+D19+D21+D23+D25+D31+D28+D33</f>
        <v>66206.1</v>
      </c>
    </row>
    <row r="39" spans="1:4" ht="12.75">
      <c r="A39" s="260"/>
      <c r="B39" s="260"/>
      <c r="C39" s="261"/>
      <c r="D39" s="261"/>
    </row>
    <row r="40" spans="1:4" ht="12.75">
      <c r="A40" s="9"/>
      <c r="B40" s="9"/>
      <c r="C40" s="9"/>
      <c r="D40" s="9"/>
    </row>
    <row r="41" spans="1:4" ht="12.75">
      <c r="A41" s="260"/>
      <c r="B41" s="260"/>
      <c r="C41" s="261"/>
      <c r="D41" s="261"/>
    </row>
  </sheetData>
  <sheetProtection/>
  <mergeCells count="15">
    <mergeCell ref="A41:B41"/>
    <mergeCell ref="C41:D41"/>
    <mergeCell ref="A11:D11"/>
    <mergeCell ref="A12:D12"/>
    <mergeCell ref="A39:B39"/>
    <mergeCell ref="C39:D39"/>
    <mergeCell ref="A1:D1"/>
    <mergeCell ref="A8:D8"/>
    <mergeCell ref="A9:D9"/>
    <mergeCell ref="A10:D10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24.28125" style="0" customWidth="1"/>
    <col min="2" max="2" width="56.00390625" style="0" customWidth="1"/>
    <col min="3" max="3" width="15.00390625" style="0" customWidth="1"/>
  </cols>
  <sheetData>
    <row r="1" spans="1:3" ht="12.75">
      <c r="A1" s="295" t="s">
        <v>298</v>
      </c>
      <c r="B1" s="295"/>
      <c r="C1" s="295"/>
    </row>
    <row r="2" spans="1:3" ht="12.75" hidden="1">
      <c r="A2" s="295" t="s">
        <v>104</v>
      </c>
      <c r="B2" s="295"/>
      <c r="C2" s="295"/>
    </row>
    <row r="3" spans="1:3" ht="12.75" hidden="1">
      <c r="A3" s="295" t="s">
        <v>293</v>
      </c>
      <c r="B3" s="295"/>
      <c r="C3" s="295"/>
    </row>
    <row r="4" spans="1:3" ht="12.75" hidden="1">
      <c r="A4" s="295" t="s">
        <v>204</v>
      </c>
      <c r="B4" s="295"/>
      <c r="C4" s="295"/>
    </row>
    <row r="5" spans="1:3" ht="12.75" hidden="1">
      <c r="A5" s="295" t="s">
        <v>105</v>
      </c>
      <c r="B5" s="295"/>
      <c r="C5" s="295"/>
    </row>
    <row r="6" spans="1:3" ht="12.75" hidden="1">
      <c r="A6" s="295" t="s">
        <v>106</v>
      </c>
      <c r="B6" s="295"/>
      <c r="C6" s="295"/>
    </row>
    <row r="7" spans="1:3" ht="20.25" customHeight="1">
      <c r="A7" s="258" t="s">
        <v>167</v>
      </c>
      <c r="B7" s="258"/>
      <c r="C7" s="258"/>
    </row>
    <row r="8" spans="1:3" ht="15" customHeight="1">
      <c r="A8" s="258" t="s">
        <v>286</v>
      </c>
      <c r="B8" s="258"/>
      <c r="C8" s="258"/>
    </row>
    <row r="9" spans="1:3" ht="14.25" customHeight="1">
      <c r="A9" s="258" t="s">
        <v>925</v>
      </c>
      <c r="B9" s="258"/>
      <c r="C9" s="258"/>
    </row>
    <row r="10" spans="1:3" ht="14.25" customHeight="1">
      <c r="A10" s="258" t="s">
        <v>168</v>
      </c>
      <c r="B10" s="258"/>
      <c r="C10" s="258"/>
    </row>
    <row r="11" spans="1:3" ht="14.25" customHeight="1">
      <c r="A11" s="258" t="s">
        <v>169</v>
      </c>
      <c r="B11" s="258"/>
      <c r="C11" s="258"/>
    </row>
    <row r="12" spans="1:3" ht="15">
      <c r="A12" s="297"/>
      <c r="B12" s="297"/>
      <c r="C12" s="297"/>
    </row>
    <row r="13" spans="1:3" ht="45" customHeight="1">
      <c r="A13" s="1" t="s">
        <v>15</v>
      </c>
      <c r="B13" s="1" t="s">
        <v>5</v>
      </c>
      <c r="C13" s="2" t="s">
        <v>285</v>
      </c>
    </row>
    <row r="14" spans="1:3" ht="12.75">
      <c r="A14" s="262" t="s">
        <v>6</v>
      </c>
      <c r="B14" s="263"/>
      <c r="C14" s="264"/>
    </row>
    <row r="15" spans="1:3" ht="50.25" customHeight="1">
      <c r="A15" s="36" t="s">
        <v>150</v>
      </c>
      <c r="B15" s="11" t="s">
        <v>845</v>
      </c>
      <c r="C15" s="162">
        <v>22642073.25</v>
      </c>
    </row>
    <row r="16" spans="1:3" ht="39" customHeight="1">
      <c r="A16" s="36" t="s">
        <v>846</v>
      </c>
      <c r="B16" s="11" t="s">
        <v>847</v>
      </c>
      <c r="C16" s="162">
        <v>138680.32</v>
      </c>
    </row>
    <row r="17" spans="1:3" ht="51" customHeight="1">
      <c r="A17" s="36" t="s">
        <v>151</v>
      </c>
      <c r="B17" s="11" t="s">
        <v>848</v>
      </c>
      <c r="C17" s="162">
        <v>31260.47</v>
      </c>
    </row>
    <row r="18" spans="1:3" ht="63.75" customHeight="1">
      <c r="A18" s="36" t="s">
        <v>152</v>
      </c>
      <c r="B18" s="11" t="s">
        <v>849</v>
      </c>
      <c r="C18" s="162">
        <v>-7089.9</v>
      </c>
    </row>
    <row r="19" spans="1:3" ht="39" customHeight="1">
      <c r="A19" s="36" t="s">
        <v>850</v>
      </c>
      <c r="B19" s="11" t="s">
        <v>851</v>
      </c>
      <c r="C19" s="162">
        <v>2232.68</v>
      </c>
    </row>
    <row r="20" spans="1:3" ht="63" customHeight="1">
      <c r="A20" s="36" t="s">
        <v>153</v>
      </c>
      <c r="B20" s="11" t="s">
        <v>852</v>
      </c>
      <c r="C20" s="162">
        <v>90</v>
      </c>
    </row>
    <row r="21" spans="1:3" ht="39" customHeight="1" hidden="1">
      <c r="A21" s="36" t="s">
        <v>842</v>
      </c>
      <c r="B21" s="11" t="s">
        <v>853</v>
      </c>
      <c r="C21" s="162">
        <v>0</v>
      </c>
    </row>
    <row r="22" spans="1:3" ht="53.25" customHeight="1">
      <c r="A22" s="36" t="s">
        <v>154</v>
      </c>
      <c r="B22" s="11" t="s">
        <v>854</v>
      </c>
      <c r="C22" s="162">
        <v>6538467.92</v>
      </c>
    </row>
    <row r="23" spans="1:3" ht="41.25" customHeight="1">
      <c r="A23" s="36" t="s">
        <v>855</v>
      </c>
      <c r="B23" s="11" t="s">
        <v>856</v>
      </c>
      <c r="C23" s="162">
        <v>180323.65</v>
      </c>
    </row>
    <row r="24" spans="1:3" ht="63.75" customHeight="1">
      <c r="A24" s="36" t="s">
        <v>155</v>
      </c>
      <c r="B24" s="11" t="s">
        <v>857</v>
      </c>
      <c r="C24" s="162">
        <v>-60000</v>
      </c>
    </row>
    <row r="25" spans="1:3" ht="64.5" customHeight="1">
      <c r="A25" s="36" t="s">
        <v>156</v>
      </c>
      <c r="B25" s="11" t="s">
        <v>914</v>
      </c>
      <c r="C25" s="162">
        <v>140.06</v>
      </c>
    </row>
    <row r="26" spans="1:3" ht="52.5" customHeight="1">
      <c r="A26" s="36" t="s">
        <v>915</v>
      </c>
      <c r="B26" s="11" t="s">
        <v>916</v>
      </c>
      <c r="C26" s="162">
        <v>46.42</v>
      </c>
    </row>
    <row r="27" spans="1:3" ht="39.75" customHeight="1" hidden="1">
      <c r="A27" s="36" t="s">
        <v>157</v>
      </c>
      <c r="B27" s="11" t="s">
        <v>343</v>
      </c>
      <c r="C27" s="162">
        <v>0</v>
      </c>
    </row>
    <row r="28" spans="1:3" ht="51" customHeight="1">
      <c r="A28" s="36" t="s">
        <v>158</v>
      </c>
      <c r="B28" s="11" t="s">
        <v>858</v>
      </c>
      <c r="C28" s="162">
        <v>1995762.07</v>
      </c>
    </row>
    <row r="29" spans="1:3" ht="27" customHeight="1">
      <c r="A29" s="36" t="s">
        <v>859</v>
      </c>
      <c r="B29" s="11" t="s">
        <v>860</v>
      </c>
      <c r="C29" s="162">
        <v>-142171.34</v>
      </c>
    </row>
    <row r="30" spans="1:3" ht="51" customHeight="1">
      <c r="A30" s="36" t="s">
        <v>648</v>
      </c>
      <c r="B30" s="11" t="s">
        <v>861</v>
      </c>
      <c r="C30" s="162">
        <v>3247</v>
      </c>
    </row>
    <row r="31" spans="1:3" ht="39" customHeight="1">
      <c r="A31" s="36" t="s">
        <v>159</v>
      </c>
      <c r="B31" s="11" t="s">
        <v>864</v>
      </c>
      <c r="C31" s="162">
        <v>3001593.98</v>
      </c>
    </row>
    <row r="32" spans="1:3" ht="27.75" customHeight="1">
      <c r="A32" s="36" t="s">
        <v>862</v>
      </c>
      <c r="B32" s="11" t="s">
        <v>866</v>
      </c>
      <c r="C32" s="162">
        <v>22329.45</v>
      </c>
    </row>
    <row r="33" spans="1:3" ht="29.25" customHeight="1">
      <c r="A33" s="36" t="s">
        <v>929</v>
      </c>
      <c r="B33" s="11" t="s">
        <v>930</v>
      </c>
      <c r="C33" s="162">
        <v>37.99</v>
      </c>
    </row>
    <row r="34" spans="1:3" ht="39.75" customHeight="1">
      <c r="A34" s="36" t="s">
        <v>160</v>
      </c>
      <c r="B34" s="11" t="s">
        <v>868</v>
      </c>
      <c r="C34" s="162">
        <v>43639.18</v>
      </c>
    </row>
    <row r="35" spans="1:3" ht="24.75" customHeight="1">
      <c r="A35" s="36" t="s">
        <v>161</v>
      </c>
      <c r="B35" s="11" t="s">
        <v>870</v>
      </c>
      <c r="C35" s="162">
        <v>-0.01</v>
      </c>
    </row>
    <row r="36" spans="1:3" ht="52.5" customHeight="1">
      <c r="A36" s="36" t="s">
        <v>162</v>
      </c>
      <c r="B36" s="11" t="s">
        <v>865</v>
      </c>
      <c r="C36" s="162">
        <v>6406.14</v>
      </c>
    </row>
    <row r="37" spans="1:3" ht="39.75" customHeight="1">
      <c r="A37" s="36" t="s">
        <v>863</v>
      </c>
      <c r="B37" s="11" t="s">
        <v>867</v>
      </c>
      <c r="C37" s="162">
        <v>1894.55</v>
      </c>
    </row>
    <row r="38" spans="1:3" ht="54" customHeight="1">
      <c r="A38" s="36" t="s">
        <v>163</v>
      </c>
      <c r="B38" s="11" t="s">
        <v>869</v>
      </c>
      <c r="C38" s="162">
        <v>2984.06</v>
      </c>
    </row>
    <row r="39" spans="1:3" ht="53.25" customHeight="1">
      <c r="A39" s="36" t="s">
        <v>649</v>
      </c>
      <c r="B39" s="11" t="s">
        <v>873</v>
      </c>
      <c r="C39" s="162">
        <v>109162.35</v>
      </c>
    </row>
    <row r="40" spans="1:3" ht="39" customHeight="1">
      <c r="A40" s="36" t="s">
        <v>917</v>
      </c>
      <c r="B40" s="11" t="s">
        <v>918</v>
      </c>
      <c r="C40" s="162">
        <v>20700</v>
      </c>
    </row>
    <row r="41" spans="1:3" ht="75" customHeight="1">
      <c r="A41" s="36" t="s">
        <v>164</v>
      </c>
      <c r="B41" s="11" t="s">
        <v>874</v>
      </c>
      <c r="C41" s="162">
        <v>3818848.35</v>
      </c>
    </row>
    <row r="42" spans="1:3" ht="53.25" customHeight="1">
      <c r="A42" s="36" t="s">
        <v>871</v>
      </c>
      <c r="B42" s="11" t="s">
        <v>875</v>
      </c>
      <c r="C42" s="162">
        <v>41331.6</v>
      </c>
    </row>
    <row r="43" spans="1:3" ht="53.25" customHeight="1">
      <c r="A43" s="36" t="s">
        <v>843</v>
      </c>
      <c r="B43" s="11" t="s">
        <v>872</v>
      </c>
      <c r="C43" s="162">
        <v>640.74</v>
      </c>
    </row>
    <row r="44" spans="1:3" ht="28.5" customHeight="1" hidden="1">
      <c r="A44" s="37" t="s">
        <v>165</v>
      </c>
      <c r="B44" s="11" t="s">
        <v>17</v>
      </c>
      <c r="C44" s="162">
        <v>0</v>
      </c>
    </row>
    <row r="45" spans="1:3" ht="68.25" customHeight="1">
      <c r="A45" s="7" t="s">
        <v>142</v>
      </c>
      <c r="B45" s="11" t="s">
        <v>422</v>
      </c>
      <c r="C45" s="162">
        <v>5025890</v>
      </c>
    </row>
    <row r="46" spans="1:3" ht="93" customHeight="1" hidden="1">
      <c r="A46" s="7" t="s">
        <v>143</v>
      </c>
      <c r="B46" s="11" t="s">
        <v>489</v>
      </c>
      <c r="C46" s="162">
        <v>0</v>
      </c>
    </row>
    <row r="47" spans="1:3" ht="78.75" customHeight="1">
      <c r="A47" s="97" t="s">
        <v>166</v>
      </c>
      <c r="B47" s="38" t="s">
        <v>876</v>
      </c>
      <c r="C47" s="163">
        <v>140500</v>
      </c>
    </row>
    <row r="48" spans="1:3" ht="55.5" customHeight="1">
      <c r="A48" s="36" t="s">
        <v>144</v>
      </c>
      <c r="B48" s="38" t="s">
        <v>359</v>
      </c>
      <c r="C48" s="162">
        <v>1496407.89</v>
      </c>
    </row>
    <row r="49" spans="1:3" ht="55.5" customHeight="1">
      <c r="A49" s="36" t="s">
        <v>844</v>
      </c>
      <c r="B49" s="214" t="s">
        <v>527</v>
      </c>
      <c r="C49" s="162">
        <v>3000</v>
      </c>
    </row>
    <row r="50" spans="1:3" ht="39.75" customHeight="1">
      <c r="A50" s="36" t="s">
        <v>145</v>
      </c>
      <c r="B50" s="11" t="s">
        <v>681</v>
      </c>
      <c r="C50" s="162">
        <v>12284100</v>
      </c>
    </row>
    <row r="51" spans="1:3" ht="53.25" customHeight="1">
      <c r="A51" s="7" t="s">
        <v>146</v>
      </c>
      <c r="B51" s="11" t="s">
        <v>682</v>
      </c>
      <c r="C51" s="162">
        <v>2144500</v>
      </c>
    </row>
    <row r="52" spans="1:3" ht="78.75" customHeight="1">
      <c r="A52" s="7" t="s">
        <v>147</v>
      </c>
      <c r="B52" s="11" t="s">
        <v>133</v>
      </c>
      <c r="C52" s="162">
        <v>5600</v>
      </c>
    </row>
    <row r="53" spans="1:3" ht="42" customHeight="1">
      <c r="A53" s="7" t="s">
        <v>148</v>
      </c>
      <c r="B53" s="11" t="s">
        <v>684</v>
      </c>
      <c r="C53" s="162">
        <v>4782610</v>
      </c>
    </row>
    <row r="54" spans="1:3" ht="41.25" customHeight="1">
      <c r="A54" s="8" t="s">
        <v>149</v>
      </c>
      <c r="B54" s="11" t="s">
        <v>685</v>
      </c>
      <c r="C54" s="163">
        <v>1930859.24</v>
      </c>
    </row>
    <row r="55" spans="1:3" ht="14.25" customHeight="1">
      <c r="A55" s="8"/>
      <c r="B55" s="32" t="s">
        <v>71</v>
      </c>
      <c r="C55" s="164">
        <f>SUM(C15:C54)</f>
        <v>66206098.110000014</v>
      </c>
    </row>
    <row r="56" ht="12.75">
      <c r="C56" s="108"/>
    </row>
    <row r="58" spans="1:3" ht="12.75">
      <c r="A58" s="260"/>
      <c r="B58" s="260"/>
      <c r="C58" s="10"/>
    </row>
    <row r="59" spans="1:3" ht="12.75">
      <c r="A59" s="9"/>
      <c r="B59" s="9"/>
      <c r="C59" s="9"/>
    </row>
    <row r="60" spans="1:3" ht="12.75">
      <c r="A60" s="260"/>
      <c r="B60" s="260"/>
      <c r="C60" s="10"/>
    </row>
  </sheetData>
  <sheetProtection/>
  <mergeCells count="15">
    <mergeCell ref="A60:B60"/>
    <mergeCell ref="A12:C12"/>
    <mergeCell ref="A14:C14"/>
    <mergeCell ref="A58:B58"/>
    <mergeCell ref="A10:C10"/>
    <mergeCell ref="A11:C11"/>
    <mergeCell ref="A1:C1"/>
    <mergeCell ref="A7:C7"/>
    <mergeCell ref="A8:C8"/>
    <mergeCell ref="A9:C9"/>
    <mergeCell ref="A2:C2"/>
    <mergeCell ref="A3:C3"/>
    <mergeCell ref="A4:C4"/>
    <mergeCell ref="A5:C5"/>
    <mergeCell ref="A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H100" sqref="H100"/>
    </sheetView>
  </sheetViews>
  <sheetFormatPr defaultColWidth="9.140625" defaultRowHeight="12.75"/>
  <cols>
    <col min="1" max="1" width="6.28125" style="0" customWidth="1"/>
    <col min="2" max="2" width="49.8515625" style="0" customWidth="1"/>
    <col min="3" max="3" width="10.421875" style="0" customWidth="1"/>
    <col min="4" max="4" width="10.140625" style="0" customWidth="1"/>
    <col min="5" max="5" width="6.57421875" style="0" customWidth="1"/>
    <col min="6" max="8" width="12.7109375" style="0" customWidth="1"/>
    <col min="9" max="9" width="12.421875" style="0" customWidth="1"/>
    <col min="10" max="10" width="12.00390625" style="0" customWidth="1"/>
  </cols>
  <sheetData>
    <row r="1" spans="1:12" ht="12.75">
      <c r="A1" s="296" t="s">
        <v>383</v>
      </c>
      <c r="B1" s="296"/>
      <c r="C1" s="296"/>
      <c r="D1" s="296"/>
      <c r="E1" s="296"/>
      <c r="F1" s="296"/>
      <c r="G1" s="296"/>
      <c r="H1" s="296"/>
      <c r="I1" s="306"/>
      <c r="J1" s="306"/>
      <c r="K1" s="58"/>
      <c r="L1" s="58"/>
    </row>
    <row r="2" spans="1:10" ht="12.75" hidden="1">
      <c r="A2" s="295" t="s">
        <v>104</v>
      </c>
      <c r="B2" s="295"/>
      <c r="C2" s="295"/>
      <c r="D2" s="295"/>
      <c r="E2" s="278"/>
      <c r="F2" s="278"/>
      <c r="G2" s="278"/>
      <c r="H2" s="278"/>
      <c r="I2" s="278"/>
      <c r="J2" s="278"/>
    </row>
    <row r="3" spans="1:10" ht="12.75" hidden="1">
      <c r="A3" s="295" t="s">
        <v>293</v>
      </c>
      <c r="B3" s="295"/>
      <c r="C3" s="295"/>
      <c r="D3" s="295"/>
      <c r="E3" s="278"/>
      <c r="F3" s="278"/>
      <c r="G3" s="278"/>
      <c r="H3" s="278"/>
      <c r="I3" s="278"/>
      <c r="J3" s="278"/>
    </row>
    <row r="4" spans="1:10" ht="12.75" hidden="1">
      <c r="A4" s="295" t="s">
        <v>204</v>
      </c>
      <c r="B4" s="295"/>
      <c r="C4" s="295"/>
      <c r="D4" s="295"/>
      <c r="E4" s="278"/>
      <c r="F4" s="278"/>
      <c r="G4" s="278"/>
      <c r="H4" s="278"/>
      <c r="I4" s="278"/>
      <c r="J4" s="278"/>
    </row>
    <row r="5" spans="1:10" ht="12.75" hidden="1">
      <c r="A5" s="295" t="s">
        <v>105</v>
      </c>
      <c r="B5" s="295"/>
      <c r="C5" s="295"/>
      <c r="D5" s="295"/>
      <c r="E5" s="278"/>
      <c r="F5" s="278"/>
      <c r="G5" s="278"/>
      <c r="H5" s="278"/>
      <c r="I5" s="278"/>
      <c r="J5" s="278"/>
    </row>
    <row r="6" spans="1:10" ht="12.75" hidden="1">
      <c r="A6" s="295" t="s">
        <v>106</v>
      </c>
      <c r="B6" s="295"/>
      <c r="C6" s="295"/>
      <c r="D6" s="295"/>
      <c r="E6" s="278"/>
      <c r="F6" s="278"/>
      <c r="G6" s="278"/>
      <c r="H6" s="278"/>
      <c r="I6" s="278"/>
      <c r="J6" s="278"/>
    </row>
    <row r="7" spans="1:12" ht="12.75">
      <c r="A7" s="10"/>
      <c r="B7" s="10"/>
      <c r="C7" s="10"/>
      <c r="D7" s="10"/>
      <c r="E7" s="10"/>
      <c r="F7" s="10"/>
      <c r="G7" s="10"/>
      <c r="H7" s="10"/>
      <c r="I7" s="58"/>
      <c r="J7" s="58"/>
      <c r="K7" s="58"/>
      <c r="L7" s="58"/>
    </row>
    <row r="8" spans="1:12" ht="18.75" customHeight="1">
      <c r="A8" s="299" t="s">
        <v>203</v>
      </c>
      <c r="B8" s="299"/>
      <c r="C8" s="299"/>
      <c r="D8" s="300"/>
      <c r="E8" s="300"/>
      <c r="F8" s="300"/>
      <c r="G8" s="300"/>
      <c r="H8" s="300"/>
      <c r="I8" s="278"/>
      <c r="J8" s="278"/>
      <c r="K8" s="58"/>
      <c r="L8" s="58"/>
    </row>
    <row r="9" spans="1:12" ht="12.75" customHeight="1">
      <c r="A9" s="299" t="s">
        <v>293</v>
      </c>
      <c r="B9" s="299"/>
      <c r="C9" s="299"/>
      <c r="D9" s="300"/>
      <c r="E9" s="300"/>
      <c r="F9" s="300"/>
      <c r="G9" s="300"/>
      <c r="H9" s="300"/>
      <c r="I9" s="278"/>
      <c r="J9" s="278"/>
      <c r="K9" s="58"/>
      <c r="L9" s="58"/>
    </row>
    <row r="10" spans="1:12" ht="12.75" customHeight="1">
      <c r="A10" s="299" t="s">
        <v>925</v>
      </c>
      <c r="B10" s="299"/>
      <c r="C10" s="299"/>
      <c r="D10" s="300"/>
      <c r="E10" s="300"/>
      <c r="F10" s="300"/>
      <c r="G10" s="300"/>
      <c r="H10" s="300"/>
      <c r="I10" s="278"/>
      <c r="J10" s="278"/>
      <c r="K10" s="58"/>
      <c r="L10" s="58"/>
    </row>
    <row r="11" spans="1:12" ht="12.75" customHeight="1">
      <c r="A11" s="299" t="s">
        <v>170</v>
      </c>
      <c r="B11" s="299"/>
      <c r="C11" s="299"/>
      <c r="D11" s="300"/>
      <c r="E11" s="300"/>
      <c r="F11" s="300"/>
      <c r="G11" s="300"/>
      <c r="H11" s="300"/>
      <c r="I11" s="278"/>
      <c r="J11" s="278"/>
      <c r="K11" s="58"/>
      <c r="L11" s="58"/>
    </row>
    <row r="12" spans="1:12" ht="15.75" customHeight="1">
      <c r="A12" s="299" t="s">
        <v>293</v>
      </c>
      <c r="B12" s="299"/>
      <c r="C12" s="299"/>
      <c r="D12" s="300"/>
      <c r="E12" s="300"/>
      <c r="F12" s="300"/>
      <c r="G12" s="300"/>
      <c r="H12" s="300"/>
      <c r="I12" s="278"/>
      <c r="J12" s="278"/>
      <c r="K12" s="58"/>
      <c r="L12" s="58"/>
    </row>
    <row r="13" spans="1:12" ht="12.75" customHeight="1">
      <c r="A13" s="299" t="s">
        <v>204</v>
      </c>
      <c r="B13" s="299"/>
      <c r="C13" s="299"/>
      <c r="D13" s="300"/>
      <c r="E13" s="300"/>
      <c r="F13" s="300"/>
      <c r="G13" s="300"/>
      <c r="H13" s="300"/>
      <c r="I13" s="278"/>
      <c r="J13" s="278"/>
      <c r="K13" s="58"/>
      <c r="L13" s="58"/>
    </row>
    <row r="14" spans="1:12" ht="14.25" customHeight="1">
      <c r="A14" s="261"/>
      <c r="B14" s="261"/>
      <c r="C14" s="261"/>
      <c r="D14" s="261"/>
      <c r="E14" s="261"/>
      <c r="F14" s="261"/>
      <c r="G14" s="261"/>
      <c r="H14" s="261"/>
      <c r="I14" s="58"/>
      <c r="J14" s="58"/>
      <c r="K14" s="58"/>
      <c r="L14" s="58"/>
    </row>
    <row r="15" spans="1:10" ht="13.5" customHeight="1">
      <c r="A15" s="298" t="s">
        <v>171</v>
      </c>
      <c r="B15" s="278"/>
      <c r="C15" s="278"/>
      <c r="D15" s="278"/>
      <c r="E15" s="278"/>
      <c r="F15" s="278"/>
      <c r="G15" s="278"/>
      <c r="H15" s="278"/>
      <c r="I15" s="278"/>
      <c r="J15" s="278"/>
    </row>
    <row r="16" spans="1:10" ht="24" customHeight="1">
      <c r="A16" s="302" t="s">
        <v>172</v>
      </c>
      <c r="B16" s="304" t="s">
        <v>395</v>
      </c>
      <c r="C16" s="304" t="s">
        <v>205</v>
      </c>
      <c r="D16" s="304" t="s">
        <v>206</v>
      </c>
      <c r="E16" s="304" t="s">
        <v>207</v>
      </c>
      <c r="F16" s="304" t="s">
        <v>208</v>
      </c>
      <c r="G16" s="304" t="s">
        <v>209</v>
      </c>
      <c r="H16" s="304" t="s">
        <v>210</v>
      </c>
      <c r="I16" s="307" t="s">
        <v>211</v>
      </c>
      <c r="J16" s="307"/>
    </row>
    <row r="17" spans="1:10" ht="63.75" customHeight="1">
      <c r="A17" s="303"/>
      <c r="B17" s="305"/>
      <c r="C17" s="305"/>
      <c r="D17" s="305"/>
      <c r="E17" s="305"/>
      <c r="F17" s="305"/>
      <c r="G17" s="305"/>
      <c r="H17" s="305"/>
      <c r="I17" s="195" t="s">
        <v>212</v>
      </c>
      <c r="J17" s="195" t="s">
        <v>213</v>
      </c>
    </row>
    <row r="18" spans="1:10" ht="13.5" customHeight="1">
      <c r="A18" s="165" t="s">
        <v>173</v>
      </c>
      <c r="B18" s="166" t="s">
        <v>174</v>
      </c>
      <c r="C18" s="167"/>
      <c r="D18" s="165"/>
      <c r="E18" s="168"/>
      <c r="F18" s="169">
        <f>SUM(F19+F22+F24)</f>
        <v>3080.9</v>
      </c>
      <c r="G18" s="169">
        <f>SUM(G19+G22+G24)</f>
        <v>3080.9</v>
      </c>
      <c r="H18" s="169">
        <f>SUM(H19+H22+H24)</f>
        <v>2165.3</v>
      </c>
      <c r="I18" s="169">
        <f>SUM(H18*100)/F18</f>
        <v>70.28141127592588</v>
      </c>
      <c r="J18" s="169">
        <f>SUM(H18*100)/G18</f>
        <v>70.28141127592588</v>
      </c>
    </row>
    <row r="19" spans="1:10" ht="13.5" customHeight="1">
      <c r="A19" s="38" t="s">
        <v>112</v>
      </c>
      <c r="B19" s="5" t="s">
        <v>686</v>
      </c>
      <c r="C19" s="8" t="s">
        <v>289</v>
      </c>
      <c r="D19" s="36" t="s">
        <v>505</v>
      </c>
      <c r="E19" s="171"/>
      <c r="F19" s="35">
        <f>F20+F21</f>
        <v>1147.3</v>
      </c>
      <c r="G19" s="35">
        <f>G20+G21</f>
        <v>1147.3</v>
      </c>
      <c r="H19" s="35">
        <f>H20+H21</f>
        <v>911.5999999999999</v>
      </c>
      <c r="I19" s="256">
        <f aca="true" t="shared" si="0" ref="I19:I83">SUM(H19*100)/F19</f>
        <v>79.4561143554432</v>
      </c>
      <c r="J19" s="256">
        <f aca="true" t="shared" si="1" ref="J19:J83">SUM(H19*100)/G19</f>
        <v>79.4561143554432</v>
      </c>
    </row>
    <row r="20" spans="1:10" ht="29.25" customHeight="1">
      <c r="A20" s="172" t="s">
        <v>176</v>
      </c>
      <c r="B20" s="33" t="s">
        <v>605</v>
      </c>
      <c r="C20" s="8" t="s">
        <v>289</v>
      </c>
      <c r="D20" s="36" t="s">
        <v>505</v>
      </c>
      <c r="E20" s="171" t="s">
        <v>613</v>
      </c>
      <c r="F20" s="35">
        <f>SUM(отчет!C64)</f>
        <v>1117.3</v>
      </c>
      <c r="G20" s="35">
        <f>SUM(F20)</f>
        <v>1117.3</v>
      </c>
      <c r="H20" s="35">
        <f>SUM(отчет!D64)</f>
        <v>891.5999999999999</v>
      </c>
      <c r="I20" s="256">
        <f t="shared" si="0"/>
        <v>79.7995166920254</v>
      </c>
      <c r="J20" s="256">
        <f t="shared" si="1"/>
        <v>79.7995166920254</v>
      </c>
    </row>
    <row r="21" spans="1:10" ht="25.5" customHeight="1">
      <c r="A21" s="172" t="s">
        <v>184</v>
      </c>
      <c r="B21" s="33" t="s">
        <v>551</v>
      </c>
      <c r="C21" s="8" t="s">
        <v>289</v>
      </c>
      <c r="D21" s="36" t="s">
        <v>505</v>
      </c>
      <c r="E21" s="171" t="s">
        <v>507</v>
      </c>
      <c r="F21" s="35">
        <f>SUM(отчет!C69)</f>
        <v>30</v>
      </c>
      <c r="G21" s="35">
        <f>SUM(F21)</f>
        <v>30</v>
      </c>
      <c r="H21" s="35">
        <f>SUM(отчет!D69)</f>
        <v>20</v>
      </c>
      <c r="I21" s="256">
        <f t="shared" si="0"/>
        <v>66.66666666666667</v>
      </c>
      <c r="J21" s="256">
        <f t="shared" si="1"/>
        <v>66.66666666666667</v>
      </c>
    </row>
    <row r="22" spans="1:11" ht="82.5" customHeight="1">
      <c r="A22" s="38" t="s">
        <v>114</v>
      </c>
      <c r="B22" s="67" t="s">
        <v>692</v>
      </c>
      <c r="C22" s="173" t="s">
        <v>430</v>
      </c>
      <c r="D22" s="52" t="s">
        <v>612</v>
      </c>
      <c r="E22" s="52"/>
      <c r="F22" s="49">
        <f>F23</f>
        <v>132.3</v>
      </c>
      <c r="G22" s="49">
        <f>G23</f>
        <v>132.3</v>
      </c>
      <c r="H22" s="49">
        <f>H23</f>
        <v>15.9</v>
      </c>
      <c r="I22" s="256">
        <f t="shared" si="0"/>
        <v>12.01814058956916</v>
      </c>
      <c r="J22" s="256">
        <f t="shared" si="1"/>
        <v>12.01814058956916</v>
      </c>
      <c r="K22" s="108"/>
    </row>
    <row r="23" spans="1:12" ht="26.25" customHeight="1">
      <c r="A23" s="38" t="s">
        <v>177</v>
      </c>
      <c r="B23" s="38" t="s">
        <v>495</v>
      </c>
      <c r="C23" s="173" t="s">
        <v>430</v>
      </c>
      <c r="D23" s="52" t="s">
        <v>612</v>
      </c>
      <c r="E23" s="52" t="s">
        <v>613</v>
      </c>
      <c r="F23" s="49">
        <f>SUM(отчет!C75)</f>
        <v>132.3</v>
      </c>
      <c r="G23" s="49">
        <f>SUM(F23)</f>
        <v>132.3</v>
      </c>
      <c r="H23" s="49">
        <f>SUM(отчет!D75)</f>
        <v>15.9</v>
      </c>
      <c r="I23" s="256">
        <f t="shared" si="0"/>
        <v>12.01814058956916</v>
      </c>
      <c r="J23" s="256">
        <f t="shared" si="1"/>
        <v>12.01814058956916</v>
      </c>
      <c r="K23" s="108"/>
      <c r="L23" s="194"/>
    </row>
    <row r="24" spans="1:10" ht="27" customHeight="1">
      <c r="A24" s="11" t="s">
        <v>116</v>
      </c>
      <c r="B24" s="67" t="s">
        <v>695</v>
      </c>
      <c r="C24" s="8" t="s">
        <v>430</v>
      </c>
      <c r="D24" s="36" t="s">
        <v>506</v>
      </c>
      <c r="E24" s="171"/>
      <c r="F24" s="35">
        <f>F25+F26+F27</f>
        <v>1801.3000000000002</v>
      </c>
      <c r="G24" s="35">
        <f>G25+G26+G27</f>
        <v>1801.3000000000002</v>
      </c>
      <c r="H24" s="35">
        <f>H25+H26+H27</f>
        <v>1237.8000000000002</v>
      </c>
      <c r="I24" s="256">
        <f t="shared" si="0"/>
        <v>68.71703769499806</v>
      </c>
      <c r="J24" s="256">
        <f t="shared" si="1"/>
        <v>68.71703769499806</v>
      </c>
    </row>
    <row r="25" spans="1:10" ht="30" customHeight="1">
      <c r="A25" s="11" t="s">
        <v>186</v>
      </c>
      <c r="B25" s="33" t="s">
        <v>605</v>
      </c>
      <c r="C25" s="8" t="s">
        <v>430</v>
      </c>
      <c r="D25" s="36" t="s">
        <v>506</v>
      </c>
      <c r="E25" s="171" t="s">
        <v>613</v>
      </c>
      <c r="F25" s="35">
        <f>SUM(отчет!C79)</f>
        <v>1433.9</v>
      </c>
      <c r="G25" s="35">
        <f>SUM(F25)</f>
        <v>1433.9</v>
      </c>
      <c r="H25" s="35">
        <f>SUM(отчет!D79)</f>
        <v>1036.6000000000001</v>
      </c>
      <c r="I25" s="256">
        <f t="shared" si="0"/>
        <v>72.29234953622986</v>
      </c>
      <c r="J25" s="256">
        <f t="shared" si="1"/>
        <v>72.29234953622986</v>
      </c>
    </row>
    <row r="26" spans="1:10" ht="27" customHeight="1">
      <c r="A26" s="11" t="s">
        <v>187</v>
      </c>
      <c r="B26" s="33" t="s">
        <v>551</v>
      </c>
      <c r="C26" s="8" t="s">
        <v>430</v>
      </c>
      <c r="D26" s="36" t="s">
        <v>506</v>
      </c>
      <c r="E26" s="171" t="s">
        <v>507</v>
      </c>
      <c r="F26" s="35">
        <f>SUM(отчет!C83)</f>
        <v>365.2</v>
      </c>
      <c r="G26" s="35">
        <f>SUM(F26)</f>
        <v>365.2</v>
      </c>
      <c r="H26" s="35">
        <f>SUM(отчет!D83)</f>
        <v>199.9</v>
      </c>
      <c r="I26" s="256">
        <f t="shared" si="0"/>
        <v>54.73713033953998</v>
      </c>
      <c r="J26" s="256">
        <f t="shared" si="1"/>
        <v>54.73713033953998</v>
      </c>
    </row>
    <row r="27" spans="1:10" ht="18" customHeight="1">
      <c r="A27" s="11" t="s">
        <v>188</v>
      </c>
      <c r="B27" s="38" t="s">
        <v>496</v>
      </c>
      <c r="C27" s="8" t="s">
        <v>430</v>
      </c>
      <c r="D27" s="36" t="s">
        <v>506</v>
      </c>
      <c r="E27" s="171" t="s">
        <v>179</v>
      </c>
      <c r="F27" s="35">
        <f>SUM(отчет!C93)</f>
        <v>2.2</v>
      </c>
      <c r="G27" s="35">
        <f>SUM(F27)</f>
        <v>2.2</v>
      </c>
      <c r="H27" s="35">
        <f>SUM(отчет!D93)</f>
        <v>1.3</v>
      </c>
      <c r="I27" s="256">
        <f t="shared" si="0"/>
        <v>59.090909090909086</v>
      </c>
      <c r="J27" s="256">
        <f t="shared" si="1"/>
        <v>59.090909090909086</v>
      </c>
    </row>
    <row r="28" spans="1:10" ht="26.25" customHeight="1" hidden="1">
      <c r="A28" s="165" t="s">
        <v>180</v>
      </c>
      <c r="B28" s="166" t="s">
        <v>544</v>
      </c>
      <c r="C28" s="167"/>
      <c r="D28" s="165"/>
      <c r="E28" s="168"/>
      <c r="F28" s="169">
        <f>SUM(F29)</f>
        <v>0</v>
      </c>
      <c r="G28" s="169">
        <f>SUM(G29)</f>
        <v>0</v>
      </c>
      <c r="H28" s="169">
        <f>SUM(H29)</f>
        <v>0</v>
      </c>
      <c r="I28" s="169" t="e">
        <f t="shared" si="0"/>
        <v>#DIV/0!</v>
      </c>
      <c r="J28" s="169" t="e">
        <f t="shared" si="1"/>
        <v>#DIV/0!</v>
      </c>
    </row>
    <row r="29" spans="1:10" ht="16.5" customHeight="1" hidden="1">
      <c r="A29" s="38" t="s">
        <v>112</v>
      </c>
      <c r="B29" s="68" t="s">
        <v>549</v>
      </c>
      <c r="C29" s="8" t="s">
        <v>635</v>
      </c>
      <c r="D29" s="36" t="s">
        <v>636</v>
      </c>
      <c r="E29" s="171"/>
      <c r="F29" s="35">
        <f>F30+F31</f>
        <v>0</v>
      </c>
      <c r="G29" s="35">
        <f>G30+G31</f>
        <v>0</v>
      </c>
      <c r="H29" s="35">
        <f>H30+H31</f>
        <v>0</v>
      </c>
      <c r="I29" s="169" t="e">
        <f t="shared" si="0"/>
        <v>#DIV/0!</v>
      </c>
      <c r="J29" s="169" t="e">
        <f t="shared" si="1"/>
        <v>#DIV/0!</v>
      </c>
    </row>
    <row r="30" spans="1:10" ht="30" customHeight="1" hidden="1">
      <c r="A30" s="38" t="s">
        <v>176</v>
      </c>
      <c r="B30" s="33" t="s">
        <v>605</v>
      </c>
      <c r="C30" s="8" t="s">
        <v>635</v>
      </c>
      <c r="D30" s="36" t="s">
        <v>636</v>
      </c>
      <c r="E30" s="171" t="s">
        <v>613</v>
      </c>
      <c r="F30" s="35">
        <v>0</v>
      </c>
      <c r="G30" s="35">
        <v>0</v>
      </c>
      <c r="H30" s="35">
        <v>0</v>
      </c>
      <c r="I30" s="169" t="e">
        <f t="shared" si="0"/>
        <v>#DIV/0!</v>
      </c>
      <c r="J30" s="169" t="e">
        <f t="shared" si="1"/>
        <v>#DIV/0!</v>
      </c>
    </row>
    <row r="31" spans="1:10" ht="29.25" customHeight="1" hidden="1">
      <c r="A31" s="172" t="s">
        <v>184</v>
      </c>
      <c r="B31" s="33" t="s">
        <v>551</v>
      </c>
      <c r="C31" s="8" t="s">
        <v>635</v>
      </c>
      <c r="D31" s="36" t="s">
        <v>636</v>
      </c>
      <c r="E31" s="171" t="s">
        <v>507</v>
      </c>
      <c r="F31" s="35">
        <v>0</v>
      </c>
      <c r="G31" s="35">
        <v>0</v>
      </c>
      <c r="H31" s="35">
        <v>0</v>
      </c>
      <c r="I31" s="169" t="e">
        <f t="shared" si="0"/>
        <v>#DIV/0!</v>
      </c>
      <c r="J31" s="169" t="e">
        <f t="shared" si="1"/>
        <v>#DIV/0!</v>
      </c>
    </row>
    <row r="32" spans="1:10" ht="14.25" customHeight="1">
      <c r="A32" s="165" t="s">
        <v>180</v>
      </c>
      <c r="B32" s="174" t="s">
        <v>183</v>
      </c>
      <c r="C32" s="175"/>
      <c r="D32" s="176"/>
      <c r="E32" s="176"/>
      <c r="F32" s="177">
        <f>SUM(F33+F36+F40+F44+F46+F48+F54+F56+F58+F62+F64+F66++F70+F74+F79+F81+F83+F87+F89+F92+F94+F96+F98+F42+F60+F85)+F50+F52+F68+F72+F77</f>
        <v>80673.90000000001</v>
      </c>
      <c r="G32" s="177">
        <f>SUM(G33+G36+G40+G44+G46+G48+G54+G56+G58+G62+G64+G66++G70+G74+G79+G81+G83+G87+G89+G92+G94+G96+G98+G42+G60+G85)+G50+G52+G68+G72+G77</f>
        <v>80673.90000000001</v>
      </c>
      <c r="H32" s="177">
        <f>SUM(H33+H36+H40+H44+H46+H48+H54+H56+H58+H62+H64+H66++H70+H74+H79+H81+H83+H87+H89+H92+H94+H96+H98+H42+H60+H85)+H50+H52+H68+H72+H77</f>
        <v>39548.00000000001</v>
      </c>
      <c r="I32" s="169">
        <f t="shared" si="0"/>
        <v>49.02205050208308</v>
      </c>
      <c r="J32" s="169">
        <f t="shared" si="1"/>
        <v>49.02205050208308</v>
      </c>
    </row>
    <row r="33" spans="1:11" ht="42" customHeight="1">
      <c r="A33" s="38" t="s">
        <v>112</v>
      </c>
      <c r="B33" s="34" t="s">
        <v>709</v>
      </c>
      <c r="C33" s="173" t="s">
        <v>97</v>
      </c>
      <c r="D33" s="52" t="s">
        <v>503</v>
      </c>
      <c r="E33" s="52"/>
      <c r="F33" s="49">
        <f>F34+F35</f>
        <v>1151.5</v>
      </c>
      <c r="G33" s="49">
        <f>G34+G35</f>
        <v>1151.5</v>
      </c>
      <c r="H33" s="49">
        <f>H34+H35</f>
        <v>843.8</v>
      </c>
      <c r="I33" s="49">
        <f t="shared" si="0"/>
        <v>73.2783326096396</v>
      </c>
      <c r="J33" s="49">
        <f t="shared" si="1"/>
        <v>73.2783326096396</v>
      </c>
      <c r="K33" s="108"/>
    </row>
    <row r="34" spans="1:11" ht="28.5" customHeight="1">
      <c r="A34" s="38" t="s">
        <v>176</v>
      </c>
      <c r="B34" s="33" t="s">
        <v>605</v>
      </c>
      <c r="C34" s="173" t="s">
        <v>97</v>
      </c>
      <c r="D34" s="52" t="s">
        <v>503</v>
      </c>
      <c r="E34" s="52" t="s">
        <v>613</v>
      </c>
      <c r="F34" s="49">
        <f>SUM(отчет!C109)</f>
        <v>1117.3</v>
      </c>
      <c r="G34" s="49">
        <f>SUM(F34)</f>
        <v>1117.3</v>
      </c>
      <c r="H34" s="49">
        <f>SUM(отчет!D109)</f>
        <v>829</v>
      </c>
      <c r="I34" s="49">
        <f t="shared" si="0"/>
        <v>74.19672424595007</v>
      </c>
      <c r="J34" s="49">
        <f t="shared" si="1"/>
        <v>74.19672424595007</v>
      </c>
      <c r="K34" s="108"/>
    </row>
    <row r="35" spans="1:11" ht="27.75" customHeight="1">
      <c r="A35" s="38" t="s">
        <v>184</v>
      </c>
      <c r="B35" s="33" t="s">
        <v>551</v>
      </c>
      <c r="C35" s="173" t="s">
        <v>97</v>
      </c>
      <c r="D35" s="52" t="s">
        <v>503</v>
      </c>
      <c r="E35" s="52" t="s">
        <v>507</v>
      </c>
      <c r="F35" s="49">
        <f>SUM(отчет!C113)</f>
        <v>34.2</v>
      </c>
      <c r="G35" s="49">
        <f>SUM(F35)</f>
        <v>34.2</v>
      </c>
      <c r="H35" s="49">
        <f>SUM(отчет!D113)</f>
        <v>14.8</v>
      </c>
      <c r="I35" s="49">
        <f t="shared" si="0"/>
        <v>43.274853801169584</v>
      </c>
      <c r="J35" s="49">
        <f t="shared" si="1"/>
        <v>43.274853801169584</v>
      </c>
      <c r="K35" s="108"/>
    </row>
    <row r="36" spans="1:11" ht="41.25" customHeight="1">
      <c r="A36" s="38" t="s">
        <v>114</v>
      </c>
      <c r="B36" s="67" t="s">
        <v>716</v>
      </c>
      <c r="C36" s="173" t="s">
        <v>97</v>
      </c>
      <c r="D36" s="52" t="s">
        <v>504</v>
      </c>
      <c r="E36" s="52"/>
      <c r="F36" s="49">
        <f>F37+F38+F39</f>
        <v>10183.900000000001</v>
      </c>
      <c r="G36" s="49">
        <f>G37+G38+G39</f>
        <v>10183.900000000001</v>
      </c>
      <c r="H36" s="49">
        <f>H37+H38+H39</f>
        <v>6656.6</v>
      </c>
      <c r="I36" s="49">
        <f t="shared" si="0"/>
        <v>65.36395683382594</v>
      </c>
      <c r="J36" s="49">
        <f t="shared" si="1"/>
        <v>65.36395683382594</v>
      </c>
      <c r="K36" s="108"/>
    </row>
    <row r="37" spans="1:11" ht="30" customHeight="1">
      <c r="A37" s="38" t="s">
        <v>177</v>
      </c>
      <c r="B37" s="33" t="s">
        <v>605</v>
      </c>
      <c r="C37" s="173" t="s">
        <v>97</v>
      </c>
      <c r="D37" s="52" t="s">
        <v>504</v>
      </c>
      <c r="E37" s="52" t="s">
        <v>613</v>
      </c>
      <c r="F37" s="49">
        <f>SUM(отчет!C118)</f>
        <v>7564.200000000001</v>
      </c>
      <c r="G37" s="49">
        <f>SUM(F37)</f>
        <v>7564.200000000001</v>
      </c>
      <c r="H37" s="49">
        <f>SUM(отчет!D118)</f>
        <v>5580</v>
      </c>
      <c r="I37" s="49">
        <f t="shared" si="0"/>
        <v>73.76854128658681</v>
      </c>
      <c r="J37" s="49">
        <f t="shared" si="1"/>
        <v>73.76854128658681</v>
      </c>
      <c r="K37" s="108"/>
    </row>
    <row r="38" spans="1:11" ht="27" customHeight="1">
      <c r="A38" s="38" t="s">
        <v>178</v>
      </c>
      <c r="B38" s="33" t="s">
        <v>551</v>
      </c>
      <c r="C38" s="173" t="s">
        <v>97</v>
      </c>
      <c r="D38" s="52" t="s">
        <v>504</v>
      </c>
      <c r="E38" s="52" t="s">
        <v>507</v>
      </c>
      <c r="F38" s="49">
        <f>SUM(отчет!C122)</f>
        <v>2574.7</v>
      </c>
      <c r="G38" s="49">
        <f>SUM(F38)</f>
        <v>2574.7</v>
      </c>
      <c r="H38" s="49">
        <f>SUM(отчет!D122)</f>
        <v>1069</v>
      </c>
      <c r="I38" s="49">
        <f t="shared" si="0"/>
        <v>41.51940031848371</v>
      </c>
      <c r="J38" s="49">
        <f t="shared" si="1"/>
        <v>41.51940031848371</v>
      </c>
      <c r="K38" s="108"/>
    </row>
    <row r="39" spans="1:11" ht="24.75" customHeight="1">
      <c r="A39" s="38" t="s">
        <v>194</v>
      </c>
      <c r="B39" s="38" t="s">
        <v>496</v>
      </c>
      <c r="C39" s="173" t="s">
        <v>97</v>
      </c>
      <c r="D39" s="52" t="s">
        <v>504</v>
      </c>
      <c r="E39" s="52" t="s">
        <v>179</v>
      </c>
      <c r="F39" s="49">
        <f>SUM(отчет!C132)</f>
        <v>45</v>
      </c>
      <c r="G39" s="49">
        <f>SUM(F39)</f>
        <v>45</v>
      </c>
      <c r="H39" s="49">
        <f>SUM(отчет!D132)</f>
        <v>7.6</v>
      </c>
      <c r="I39" s="49">
        <f t="shared" si="0"/>
        <v>16.88888888888889</v>
      </c>
      <c r="J39" s="49">
        <f t="shared" si="1"/>
        <v>16.88888888888889</v>
      </c>
      <c r="K39" s="108"/>
    </row>
    <row r="40" spans="1:11" ht="57" customHeight="1">
      <c r="A40" s="38" t="s">
        <v>116</v>
      </c>
      <c r="B40" s="67" t="s">
        <v>733</v>
      </c>
      <c r="C40" s="173" t="s">
        <v>97</v>
      </c>
      <c r="D40" s="52" t="s">
        <v>877</v>
      </c>
      <c r="E40" s="52"/>
      <c r="F40" s="49">
        <f>F41</f>
        <v>5.6</v>
      </c>
      <c r="G40" s="49">
        <f>G41</f>
        <v>5.6</v>
      </c>
      <c r="H40" s="49">
        <f>H41</f>
        <v>5.6</v>
      </c>
      <c r="I40" s="49">
        <f t="shared" si="0"/>
        <v>100</v>
      </c>
      <c r="J40" s="49">
        <f t="shared" si="1"/>
        <v>100</v>
      </c>
      <c r="K40" s="108"/>
    </row>
    <row r="41" spans="1:11" ht="27.75" customHeight="1">
      <c r="A41" s="38" t="s">
        <v>186</v>
      </c>
      <c r="B41" s="33" t="s">
        <v>551</v>
      </c>
      <c r="C41" s="173" t="s">
        <v>97</v>
      </c>
      <c r="D41" s="52" t="s">
        <v>877</v>
      </c>
      <c r="E41" s="52" t="s">
        <v>507</v>
      </c>
      <c r="F41" s="49">
        <f>SUM(отчет!C135)</f>
        <v>5.6</v>
      </c>
      <c r="G41" s="49">
        <f>SUM(F41)</f>
        <v>5.6</v>
      </c>
      <c r="H41" s="49">
        <f>SUM(отчет!D135)</f>
        <v>5.6</v>
      </c>
      <c r="I41" s="49">
        <f t="shared" si="0"/>
        <v>100</v>
      </c>
      <c r="J41" s="49">
        <f t="shared" si="1"/>
        <v>100</v>
      </c>
      <c r="K41" s="108"/>
    </row>
    <row r="42" spans="1:11" ht="27.75" customHeight="1">
      <c r="A42" s="38" t="s">
        <v>118</v>
      </c>
      <c r="B42" s="50" t="s">
        <v>734</v>
      </c>
      <c r="C42" s="173" t="s">
        <v>637</v>
      </c>
      <c r="D42" s="52" t="s">
        <v>638</v>
      </c>
      <c r="E42" s="52"/>
      <c r="F42" s="49">
        <f>F43</f>
        <v>100</v>
      </c>
      <c r="G42" s="49">
        <f>G43</f>
        <v>100</v>
      </c>
      <c r="H42" s="49">
        <f>H43</f>
        <v>0</v>
      </c>
      <c r="I42" s="49">
        <f t="shared" si="0"/>
        <v>0</v>
      </c>
      <c r="J42" s="49">
        <f t="shared" si="1"/>
        <v>0</v>
      </c>
      <c r="K42" s="108"/>
    </row>
    <row r="43" spans="1:11" ht="17.25" customHeight="1">
      <c r="A43" s="38" t="s">
        <v>195</v>
      </c>
      <c r="B43" s="33" t="s">
        <v>564</v>
      </c>
      <c r="C43" s="173" t="s">
        <v>637</v>
      </c>
      <c r="D43" s="52" t="s">
        <v>638</v>
      </c>
      <c r="E43" s="52" t="s">
        <v>639</v>
      </c>
      <c r="F43" s="49">
        <f>SUM(отчет!C140)</f>
        <v>100</v>
      </c>
      <c r="G43" s="49">
        <f>SUM(F43)</f>
        <v>100</v>
      </c>
      <c r="H43" s="49">
        <f>SUM(отчет!D140)</f>
        <v>0</v>
      </c>
      <c r="I43" s="49">
        <f t="shared" si="0"/>
        <v>0</v>
      </c>
      <c r="J43" s="49">
        <f t="shared" si="1"/>
        <v>0</v>
      </c>
      <c r="K43" s="108"/>
    </row>
    <row r="44" spans="1:10" ht="42.75" customHeight="1">
      <c r="A44" s="178" t="s">
        <v>120</v>
      </c>
      <c r="B44" s="50" t="s">
        <v>74</v>
      </c>
      <c r="C44" s="173" t="s">
        <v>70</v>
      </c>
      <c r="D44" s="52" t="s">
        <v>614</v>
      </c>
      <c r="E44" s="52"/>
      <c r="F44" s="49">
        <f>F45</f>
        <v>78.5</v>
      </c>
      <c r="G44" s="49">
        <f>G45</f>
        <v>78.5</v>
      </c>
      <c r="H44" s="49">
        <f>H45</f>
        <v>68.5</v>
      </c>
      <c r="I44" s="49">
        <f t="shared" si="0"/>
        <v>87.26114649681529</v>
      </c>
      <c r="J44" s="49">
        <f t="shared" si="1"/>
        <v>87.26114649681529</v>
      </c>
    </row>
    <row r="45" spans="1:10" ht="28.5" customHeight="1">
      <c r="A45" s="178" t="s">
        <v>214</v>
      </c>
      <c r="B45" s="33" t="s">
        <v>551</v>
      </c>
      <c r="C45" s="173" t="s">
        <v>70</v>
      </c>
      <c r="D45" s="52" t="s">
        <v>614</v>
      </c>
      <c r="E45" s="52" t="s">
        <v>507</v>
      </c>
      <c r="F45" s="49">
        <f>SUM(отчет!C144)</f>
        <v>78.5</v>
      </c>
      <c r="G45" s="49">
        <f>SUM(F45)</f>
        <v>78.5</v>
      </c>
      <c r="H45" s="49">
        <f>SUM(отчет!D144)</f>
        <v>68.5</v>
      </c>
      <c r="I45" s="49">
        <f t="shared" si="0"/>
        <v>87.26114649681529</v>
      </c>
      <c r="J45" s="49">
        <f t="shared" si="1"/>
        <v>87.26114649681529</v>
      </c>
    </row>
    <row r="46" spans="1:10" ht="41.25" customHeight="1">
      <c r="A46" s="129" t="s">
        <v>123</v>
      </c>
      <c r="B46" s="34" t="s">
        <v>737</v>
      </c>
      <c r="C46" s="8" t="s">
        <v>70</v>
      </c>
      <c r="D46" s="7" t="s">
        <v>615</v>
      </c>
      <c r="E46" s="171"/>
      <c r="F46" s="35">
        <f>F47</f>
        <v>72</v>
      </c>
      <c r="G46" s="35">
        <f>G47</f>
        <v>72</v>
      </c>
      <c r="H46" s="35">
        <f>H47</f>
        <v>54</v>
      </c>
      <c r="I46" s="49">
        <f t="shared" si="0"/>
        <v>75</v>
      </c>
      <c r="J46" s="49">
        <f t="shared" si="1"/>
        <v>75</v>
      </c>
    </row>
    <row r="47" spans="1:10" ht="18" customHeight="1">
      <c r="A47" s="129" t="s">
        <v>215</v>
      </c>
      <c r="B47" s="38" t="s">
        <v>496</v>
      </c>
      <c r="C47" s="8" t="s">
        <v>70</v>
      </c>
      <c r="D47" s="7" t="s">
        <v>615</v>
      </c>
      <c r="E47" s="171" t="s">
        <v>179</v>
      </c>
      <c r="F47" s="35">
        <f>SUM(отчет!C152)</f>
        <v>72</v>
      </c>
      <c r="G47" s="35">
        <f>SUM(F47)</f>
        <v>72</v>
      </c>
      <c r="H47" s="35">
        <f>SUM(отчет!D152)</f>
        <v>54</v>
      </c>
      <c r="I47" s="49">
        <f t="shared" si="0"/>
        <v>75</v>
      </c>
      <c r="J47" s="49">
        <f t="shared" si="1"/>
        <v>75</v>
      </c>
    </row>
    <row r="48" spans="1:10" ht="17.25" customHeight="1">
      <c r="A48" s="129" t="s">
        <v>126</v>
      </c>
      <c r="B48" s="34" t="s">
        <v>135</v>
      </c>
      <c r="C48" s="173" t="s">
        <v>70</v>
      </c>
      <c r="D48" s="159" t="s">
        <v>616</v>
      </c>
      <c r="E48" s="52"/>
      <c r="F48" s="35">
        <f>F49</f>
        <v>255</v>
      </c>
      <c r="G48" s="35">
        <f>G49</f>
        <v>255</v>
      </c>
      <c r="H48" s="35">
        <f>H49</f>
        <v>97.7</v>
      </c>
      <c r="I48" s="49">
        <f t="shared" si="0"/>
        <v>38.31372549019608</v>
      </c>
      <c r="J48" s="49">
        <f t="shared" si="1"/>
        <v>38.31372549019608</v>
      </c>
    </row>
    <row r="49" spans="1:10" ht="24.75" customHeight="1">
      <c r="A49" s="129" t="s">
        <v>216</v>
      </c>
      <c r="B49" s="33" t="s">
        <v>551</v>
      </c>
      <c r="C49" s="173" t="s">
        <v>70</v>
      </c>
      <c r="D49" s="159" t="s">
        <v>616</v>
      </c>
      <c r="E49" s="52" t="s">
        <v>507</v>
      </c>
      <c r="F49" s="35">
        <f>SUM(отчет!C155)</f>
        <v>255</v>
      </c>
      <c r="G49" s="35">
        <f>SUM(F49)</f>
        <v>255</v>
      </c>
      <c r="H49" s="35">
        <f>SUM(отчет!D155)</f>
        <v>97.7</v>
      </c>
      <c r="I49" s="49">
        <f t="shared" si="0"/>
        <v>38.31372549019608</v>
      </c>
      <c r="J49" s="49">
        <f t="shared" si="1"/>
        <v>38.31372549019608</v>
      </c>
    </row>
    <row r="50" spans="1:10" ht="30" customHeight="1">
      <c r="A50" s="129" t="s">
        <v>217</v>
      </c>
      <c r="B50" s="50" t="s">
        <v>747</v>
      </c>
      <c r="C50" s="173" t="s">
        <v>70</v>
      </c>
      <c r="D50" s="159" t="s">
        <v>627</v>
      </c>
      <c r="E50" s="52"/>
      <c r="F50" s="35">
        <f>F51</f>
        <v>923.7</v>
      </c>
      <c r="G50" s="35">
        <f>G51</f>
        <v>923.7</v>
      </c>
      <c r="H50" s="35">
        <f>H51</f>
        <v>901.7</v>
      </c>
      <c r="I50" s="49">
        <f t="shared" si="0"/>
        <v>97.6182743314929</v>
      </c>
      <c r="J50" s="49">
        <f t="shared" si="1"/>
        <v>97.6182743314929</v>
      </c>
    </row>
    <row r="51" spans="1:10" ht="24.75" customHeight="1">
      <c r="A51" s="129" t="s">
        <v>218</v>
      </c>
      <c r="B51" s="33" t="s">
        <v>551</v>
      </c>
      <c r="C51" s="173" t="s">
        <v>70</v>
      </c>
      <c r="D51" s="159" t="s">
        <v>627</v>
      </c>
      <c r="E51" s="52" t="s">
        <v>507</v>
      </c>
      <c r="F51" s="35">
        <f>SUM(отчет!C161)</f>
        <v>923.7</v>
      </c>
      <c r="G51" s="35">
        <f>SUM(F51)</f>
        <v>923.7</v>
      </c>
      <c r="H51" s="35">
        <f>SUM(отчет!D161)</f>
        <v>901.7</v>
      </c>
      <c r="I51" s="49">
        <f t="shared" si="0"/>
        <v>97.6182743314929</v>
      </c>
      <c r="J51" s="49">
        <f t="shared" si="1"/>
        <v>97.6182743314929</v>
      </c>
    </row>
    <row r="52" spans="1:10" ht="40.5" customHeight="1">
      <c r="A52" s="129" t="s">
        <v>219</v>
      </c>
      <c r="B52" s="34" t="s">
        <v>753</v>
      </c>
      <c r="C52" s="8" t="s">
        <v>70</v>
      </c>
      <c r="D52" s="7" t="s">
        <v>628</v>
      </c>
      <c r="E52" s="171"/>
      <c r="F52" s="35">
        <f>SUM(F53)</f>
        <v>752.6999999999999</v>
      </c>
      <c r="G52" s="35">
        <f>SUM(G53)</f>
        <v>752.6999999999999</v>
      </c>
      <c r="H52" s="35">
        <f>SUM(H53)</f>
        <v>362.59999999999997</v>
      </c>
      <c r="I52" s="49">
        <f t="shared" si="0"/>
        <v>48.17324299189585</v>
      </c>
      <c r="J52" s="49">
        <f t="shared" si="1"/>
        <v>48.17324299189585</v>
      </c>
    </row>
    <row r="53" spans="1:10" ht="27" customHeight="1">
      <c r="A53" s="129" t="s">
        <v>220</v>
      </c>
      <c r="B53" s="33" t="s">
        <v>551</v>
      </c>
      <c r="C53" s="8" t="s">
        <v>70</v>
      </c>
      <c r="D53" s="7" t="s">
        <v>628</v>
      </c>
      <c r="E53" s="171" t="s">
        <v>507</v>
      </c>
      <c r="F53" s="35">
        <f>SUM(отчет!C165)</f>
        <v>752.6999999999999</v>
      </c>
      <c r="G53" s="35">
        <f>SUM(F53)</f>
        <v>752.6999999999999</v>
      </c>
      <c r="H53" s="35">
        <f>SUM(отчет!D165)</f>
        <v>362.59999999999997</v>
      </c>
      <c r="I53" s="49">
        <f t="shared" si="0"/>
        <v>48.17324299189585</v>
      </c>
      <c r="J53" s="49">
        <f t="shared" si="1"/>
        <v>48.17324299189585</v>
      </c>
    </row>
    <row r="54" spans="1:10" ht="43.5" customHeight="1">
      <c r="A54" s="129" t="s">
        <v>221</v>
      </c>
      <c r="B54" s="34" t="s">
        <v>757</v>
      </c>
      <c r="C54" s="8" t="s">
        <v>70</v>
      </c>
      <c r="D54" s="7" t="s">
        <v>617</v>
      </c>
      <c r="E54" s="171"/>
      <c r="F54" s="35">
        <f>SUM(F55)</f>
        <v>122.5</v>
      </c>
      <c r="G54" s="35">
        <f>SUM(G55)</f>
        <v>122.5</v>
      </c>
      <c r="H54" s="35">
        <f>SUM(H55)</f>
        <v>0</v>
      </c>
      <c r="I54" s="49">
        <f t="shared" si="0"/>
        <v>0</v>
      </c>
      <c r="J54" s="49">
        <f t="shared" si="1"/>
        <v>0</v>
      </c>
    </row>
    <row r="55" spans="1:10" ht="27" customHeight="1">
      <c r="A55" s="129" t="s">
        <v>222</v>
      </c>
      <c r="B55" s="33" t="s">
        <v>551</v>
      </c>
      <c r="C55" s="8" t="s">
        <v>70</v>
      </c>
      <c r="D55" s="7" t="s">
        <v>617</v>
      </c>
      <c r="E55" s="171" t="s">
        <v>507</v>
      </c>
      <c r="F55" s="35">
        <f>SUM(отчет!C170)</f>
        <v>122.5</v>
      </c>
      <c r="G55" s="35">
        <f>SUM(F55)</f>
        <v>122.5</v>
      </c>
      <c r="H55" s="35">
        <f>SUM(отчет!D170)</f>
        <v>0</v>
      </c>
      <c r="I55" s="49">
        <f t="shared" si="0"/>
        <v>0</v>
      </c>
      <c r="J55" s="49">
        <f t="shared" si="1"/>
        <v>0</v>
      </c>
    </row>
    <row r="56" spans="1:10" ht="51.75" customHeight="1">
      <c r="A56" s="129" t="s">
        <v>223</v>
      </c>
      <c r="B56" s="34" t="s">
        <v>761</v>
      </c>
      <c r="C56" s="8" t="s">
        <v>70</v>
      </c>
      <c r="D56" s="7" t="s">
        <v>618</v>
      </c>
      <c r="E56" s="171"/>
      <c r="F56" s="35">
        <f>SUM(F57)</f>
        <v>168</v>
      </c>
      <c r="G56" s="35">
        <f>SUM(G57)</f>
        <v>168</v>
      </c>
      <c r="H56" s="35">
        <f>SUM(H57)</f>
        <v>0</v>
      </c>
      <c r="I56" s="49">
        <f t="shared" si="0"/>
        <v>0</v>
      </c>
      <c r="J56" s="49">
        <f t="shared" si="1"/>
        <v>0</v>
      </c>
    </row>
    <row r="57" spans="1:10" ht="24.75" customHeight="1">
      <c r="A57" s="129" t="s">
        <v>224</v>
      </c>
      <c r="B57" s="33" t="s">
        <v>551</v>
      </c>
      <c r="C57" s="8" t="s">
        <v>70</v>
      </c>
      <c r="D57" s="7" t="s">
        <v>618</v>
      </c>
      <c r="E57" s="171" t="s">
        <v>507</v>
      </c>
      <c r="F57" s="35">
        <f>SUM(отчет!C175)</f>
        <v>168</v>
      </c>
      <c r="G57" s="35">
        <f>SUM(F57)</f>
        <v>168</v>
      </c>
      <c r="H57" s="35">
        <f>SUM(отчет!D175)</f>
        <v>0</v>
      </c>
      <c r="I57" s="49">
        <f t="shared" si="0"/>
        <v>0</v>
      </c>
      <c r="J57" s="49">
        <f t="shared" si="1"/>
        <v>0</v>
      </c>
    </row>
    <row r="58" spans="1:10" ht="51.75" customHeight="1">
      <c r="A58" s="129" t="s">
        <v>225</v>
      </c>
      <c r="B58" s="34" t="s">
        <v>765</v>
      </c>
      <c r="C58" s="8" t="s">
        <v>70</v>
      </c>
      <c r="D58" s="7" t="s">
        <v>619</v>
      </c>
      <c r="E58" s="171"/>
      <c r="F58" s="35">
        <f>SUM(F59)</f>
        <v>210</v>
      </c>
      <c r="G58" s="35">
        <f>SUM(G59)</f>
        <v>210</v>
      </c>
      <c r="H58" s="35">
        <f>SUM(H59)</f>
        <v>115</v>
      </c>
      <c r="I58" s="49">
        <f t="shared" si="0"/>
        <v>54.76190476190476</v>
      </c>
      <c r="J58" s="49">
        <f t="shared" si="1"/>
        <v>54.76190476190476</v>
      </c>
    </row>
    <row r="59" spans="1:10" ht="24.75" customHeight="1">
      <c r="A59" s="129" t="s">
        <v>226</v>
      </c>
      <c r="B59" s="33" t="s">
        <v>551</v>
      </c>
      <c r="C59" s="8" t="s">
        <v>70</v>
      </c>
      <c r="D59" s="7" t="s">
        <v>619</v>
      </c>
      <c r="E59" s="171" t="s">
        <v>507</v>
      </c>
      <c r="F59" s="35">
        <f>SUM(отчет!C180)</f>
        <v>210</v>
      </c>
      <c r="G59" s="35">
        <f>SUM(F59)</f>
        <v>210</v>
      </c>
      <c r="H59" s="35">
        <f>SUM(отчет!D180)</f>
        <v>115</v>
      </c>
      <c r="I59" s="49">
        <f t="shared" si="0"/>
        <v>54.76190476190476</v>
      </c>
      <c r="J59" s="49">
        <f t="shared" si="1"/>
        <v>54.76190476190476</v>
      </c>
    </row>
    <row r="60" spans="1:10" ht="97.5" customHeight="1">
      <c r="A60" s="129" t="s">
        <v>227</v>
      </c>
      <c r="B60" s="67" t="s">
        <v>770</v>
      </c>
      <c r="C60" s="8" t="s">
        <v>190</v>
      </c>
      <c r="D60" s="171" t="s">
        <v>634</v>
      </c>
      <c r="E60" s="171"/>
      <c r="F60" s="35">
        <f>F61</f>
        <v>380.1</v>
      </c>
      <c r="G60" s="35">
        <f>G61</f>
        <v>380.1</v>
      </c>
      <c r="H60" s="35">
        <f>H61</f>
        <v>373</v>
      </c>
      <c r="I60" s="49">
        <f t="shared" si="0"/>
        <v>98.13207050776111</v>
      </c>
      <c r="J60" s="49">
        <f t="shared" si="1"/>
        <v>98.13207050776111</v>
      </c>
    </row>
    <row r="61" spans="1:10" ht="24.75" customHeight="1">
      <c r="A61" s="129" t="s">
        <v>228</v>
      </c>
      <c r="B61" s="33" t="s">
        <v>551</v>
      </c>
      <c r="C61" s="8" t="s">
        <v>190</v>
      </c>
      <c r="D61" s="171" t="s">
        <v>634</v>
      </c>
      <c r="E61" s="171" t="s">
        <v>507</v>
      </c>
      <c r="F61" s="35">
        <f>SUM(отчет!C187)</f>
        <v>380.1</v>
      </c>
      <c r="G61" s="35">
        <f>SUM(F61)</f>
        <v>380.1</v>
      </c>
      <c r="H61" s="35">
        <f>SUM(отчет!D187)</f>
        <v>373</v>
      </c>
      <c r="I61" s="49">
        <f t="shared" si="0"/>
        <v>98.13207050776111</v>
      </c>
      <c r="J61" s="49">
        <f t="shared" si="1"/>
        <v>98.13207050776111</v>
      </c>
    </row>
    <row r="62" spans="1:10" s="86" customFormat="1" ht="67.5" customHeight="1">
      <c r="A62" s="129" t="s">
        <v>229</v>
      </c>
      <c r="B62" s="67" t="s">
        <v>3</v>
      </c>
      <c r="C62" s="8" t="s">
        <v>190</v>
      </c>
      <c r="D62" s="171" t="s">
        <v>620</v>
      </c>
      <c r="E62" s="171"/>
      <c r="F62" s="35">
        <f>F63</f>
        <v>25</v>
      </c>
      <c r="G62" s="35">
        <f>G63</f>
        <v>25</v>
      </c>
      <c r="H62" s="35">
        <f>H63</f>
        <v>0</v>
      </c>
      <c r="I62" s="49">
        <f t="shared" si="0"/>
        <v>0</v>
      </c>
      <c r="J62" s="49">
        <f t="shared" si="1"/>
        <v>0</v>
      </c>
    </row>
    <row r="63" spans="1:10" s="86" customFormat="1" ht="25.5" customHeight="1">
      <c r="A63" s="129" t="s">
        <v>230</v>
      </c>
      <c r="B63" s="33" t="s">
        <v>551</v>
      </c>
      <c r="C63" s="8" t="s">
        <v>190</v>
      </c>
      <c r="D63" s="171" t="s">
        <v>620</v>
      </c>
      <c r="E63" s="171" t="s">
        <v>507</v>
      </c>
      <c r="F63" s="35">
        <f>SUM(отчет!C193)</f>
        <v>25</v>
      </c>
      <c r="G63" s="35">
        <f>SUM(F63)</f>
        <v>25</v>
      </c>
      <c r="H63" s="35">
        <f>SUM(отчет!D193)</f>
        <v>0</v>
      </c>
      <c r="I63" s="49">
        <f t="shared" si="0"/>
        <v>0</v>
      </c>
      <c r="J63" s="49">
        <f t="shared" si="1"/>
        <v>0</v>
      </c>
    </row>
    <row r="64" spans="1:10" s="179" customFormat="1" ht="111" customHeight="1">
      <c r="A64" s="11" t="s">
        <v>231</v>
      </c>
      <c r="B64" s="67" t="s">
        <v>773</v>
      </c>
      <c r="C64" s="173" t="s">
        <v>192</v>
      </c>
      <c r="D64" s="7" t="s">
        <v>621</v>
      </c>
      <c r="E64" s="171"/>
      <c r="F64" s="49">
        <f>SUM(F65)</f>
        <v>606.4</v>
      </c>
      <c r="G64" s="49">
        <f>SUM(G65)</f>
        <v>606.4</v>
      </c>
      <c r="H64" s="49">
        <f>SUM(H65)</f>
        <v>606.4</v>
      </c>
      <c r="I64" s="49">
        <f t="shared" si="0"/>
        <v>100</v>
      </c>
      <c r="J64" s="49">
        <f t="shared" si="1"/>
        <v>100</v>
      </c>
    </row>
    <row r="65" spans="1:10" s="179" customFormat="1" ht="27" customHeight="1">
      <c r="A65" s="11" t="s">
        <v>232</v>
      </c>
      <c r="B65" s="33" t="s">
        <v>551</v>
      </c>
      <c r="C65" s="173" t="s">
        <v>192</v>
      </c>
      <c r="D65" s="7" t="s">
        <v>621</v>
      </c>
      <c r="E65" s="171" t="s">
        <v>507</v>
      </c>
      <c r="F65" s="49">
        <f>SUM(отчет!C199)</f>
        <v>606.4</v>
      </c>
      <c r="G65" s="49">
        <f>SUM(F65)</f>
        <v>606.4</v>
      </c>
      <c r="H65" s="49">
        <f>SUM(отчет!D199)</f>
        <v>606.4</v>
      </c>
      <c r="I65" s="49">
        <f t="shared" si="0"/>
        <v>100</v>
      </c>
      <c r="J65" s="49">
        <f t="shared" si="1"/>
        <v>100</v>
      </c>
    </row>
    <row r="66" spans="1:10" s="86" customFormat="1" ht="27" customHeight="1">
      <c r="A66" s="178" t="s">
        <v>233</v>
      </c>
      <c r="B66" s="67" t="s">
        <v>454</v>
      </c>
      <c r="C66" s="173" t="s">
        <v>438</v>
      </c>
      <c r="D66" s="52" t="s">
        <v>622</v>
      </c>
      <c r="E66" s="52"/>
      <c r="F66" s="49">
        <f>F67</f>
        <v>17861.7</v>
      </c>
      <c r="G66" s="49">
        <f>G67</f>
        <v>17861.7</v>
      </c>
      <c r="H66" s="49">
        <f>H67</f>
        <v>4960.8</v>
      </c>
      <c r="I66" s="49">
        <f t="shared" si="0"/>
        <v>27.773392230302825</v>
      </c>
      <c r="J66" s="49">
        <f t="shared" si="1"/>
        <v>27.773392230302825</v>
      </c>
    </row>
    <row r="67" spans="1:10" s="86" customFormat="1" ht="27" customHeight="1">
      <c r="A67" s="178" t="s">
        <v>234</v>
      </c>
      <c r="B67" s="33" t="s">
        <v>551</v>
      </c>
      <c r="C67" s="173" t="s">
        <v>438</v>
      </c>
      <c r="D67" s="52" t="s">
        <v>622</v>
      </c>
      <c r="E67" s="52" t="s">
        <v>507</v>
      </c>
      <c r="F67" s="49">
        <f>SUM(отчет!C205)</f>
        <v>17861.7</v>
      </c>
      <c r="G67" s="49">
        <f>SUM(F67)</f>
        <v>17861.7</v>
      </c>
      <c r="H67" s="49">
        <f>SUM(отчет!D205)</f>
        <v>4960.8</v>
      </c>
      <c r="I67" s="49">
        <f t="shared" si="0"/>
        <v>27.773392230302825</v>
      </c>
      <c r="J67" s="49">
        <f t="shared" si="1"/>
        <v>27.773392230302825</v>
      </c>
    </row>
    <row r="68" spans="1:10" s="86" customFormat="1" ht="27" customHeight="1">
      <c r="A68" s="178" t="s">
        <v>235</v>
      </c>
      <c r="B68" s="67" t="s">
        <v>780</v>
      </c>
      <c r="C68" s="173" t="s">
        <v>438</v>
      </c>
      <c r="D68" s="52" t="s">
        <v>622</v>
      </c>
      <c r="E68" s="52"/>
      <c r="F68" s="49">
        <f>F69</f>
        <v>5390.4</v>
      </c>
      <c r="G68" s="49">
        <f>G69</f>
        <v>5390.4</v>
      </c>
      <c r="H68" s="49">
        <f>H69</f>
        <v>5390.4</v>
      </c>
      <c r="I68" s="49">
        <f t="shared" si="0"/>
        <v>100</v>
      </c>
      <c r="J68" s="49">
        <f t="shared" si="1"/>
        <v>100</v>
      </c>
    </row>
    <row r="69" spans="1:10" s="86" customFormat="1" ht="27" customHeight="1">
      <c r="A69" s="178" t="s">
        <v>236</v>
      </c>
      <c r="B69" s="33" t="s">
        <v>551</v>
      </c>
      <c r="C69" s="173" t="s">
        <v>438</v>
      </c>
      <c r="D69" s="52" t="s">
        <v>622</v>
      </c>
      <c r="E69" s="52" t="s">
        <v>507</v>
      </c>
      <c r="F69" s="49">
        <f>SUM(отчет!C212)</f>
        <v>5390.4</v>
      </c>
      <c r="G69" s="49">
        <f>SUM(F69)</f>
        <v>5390.4</v>
      </c>
      <c r="H69" s="49">
        <f>SUM(отчет!D212)</f>
        <v>5390.4</v>
      </c>
      <c r="I69" s="49">
        <f t="shared" si="0"/>
        <v>100</v>
      </c>
      <c r="J69" s="49">
        <f t="shared" si="1"/>
        <v>100</v>
      </c>
    </row>
    <row r="70" spans="1:10" s="86" customFormat="1" ht="39" customHeight="1">
      <c r="A70" s="178" t="s">
        <v>237</v>
      </c>
      <c r="B70" s="67" t="s">
        <v>640</v>
      </c>
      <c r="C70" s="173" t="s">
        <v>438</v>
      </c>
      <c r="D70" s="52" t="s">
        <v>623</v>
      </c>
      <c r="E70" s="52"/>
      <c r="F70" s="49">
        <f>F71</f>
        <v>3560</v>
      </c>
      <c r="G70" s="49">
        <f>G71</f>
        <v>3560</v>
      </c>
      <c r="H70" s="49">
        <f>H71</f>
        <v>234</v>
      </c>
      <c r="I70" s="49">
        <f t="shared" si="0"/>
        <v>6.573033707865169</v>
      </c>
      <c r="J70" s="49">
        <f t="shared" si="1"/>
        <v>6.573033707865169</v>
      </c>
    </row>
    <row r="71" spans="1:10" s="86" customFormat="1" ht="27" customHeight="1">
      <c r="A71" s="178" t="s">
        <v>238</v>
      </c>
      <c r="B71" s="33" t="s">
        <v>551</v>
      </c>
      <c r="C71" s="173" t="s">
        <v>438</v>
      </c>
      <c r="D71" s="52" t="s">
        <v>623</v>
      </c>
      <c r="E71" s="52" t="s">
        <v>507</v>
      </c>
      <c r="F71" s="49">
        <f>SUM(отчет!C216)</f>
        <v>3560</v>
      </c>
      <c r="G71" s="49">
        <f>SUM(F71)</f>
        <v>3560</v>
      </c>
      <c r="H71" s="49">
        <f>SUM(отчет!D216)</f>
        <v>234</v>
      </c>
      <c r="I71" s="49">
        <f t="shared" si="0"/>
        <v>6.573033707865169</v>
      </c>
      <c r="J71" s="49">
        <f t="shared" si="1"/>
        <v>6.573033707865169</v>
      </c>
    </row>
    <row r="72" spans="1:10" s="86" customFormat="1" ht="56.25" customHeight="1">
      <c r="A72" s="178" t="s">
        <v>239</v>
      </c>
      <c r="B72" s="67" t="s">
        <v>785</v>
      </c>
      <c r="C72" s="173" t="s">
        <v>438</v>
      </c>
      <c r="D72" s="52" t="s">
        <v>623</v>
      </c>
      <c r="E72" s="52"/>
      <c r="F72" s="49">
        <f>F73</f>
        <v>2437.5</v>
      </c>
      <c r="G72" s="49">
        <f>G73</f>
        <v>2437.5</v>
      </c>
      <c r="H72" s="49">
        <f>H73</f>
        <v>2437.5</v>
      </c>
      <c r="I72" s="49">
        <f t="shared" si="0"/>
        <v>100</v>
      </c>
      <c r="J72" s="49">
        <f t="shared" si="1"/>
        <v>100</v>
      </c>
    </row>
    <row r="73" spans="1:10" s="86" customFormat="1" ht="27" customHeight="1">
      <c r="A73" s="178" t="s">
        <v>240</v>
      </c>
      <c r="B73" s="33" t="s">
        <v>551</v>
      </c>
      <c r="C73" s="173" t="s">
        <v>438</v>
      </c>
      <c r="D73" s="52" t="s">
        <v>623</v>
      </c>
      <c r="E73" s="52" t="s">
        <v>507</v>
      </c>
      <c r="F73" s="49">
        <f>SUM(отчет!C222)</f>
        <v>2437.5</v>
      </c>
      <c r="G73" s="49">
        <f>SUM(F73)</f>
        <v>2437.5</v>
      </c>
      <c r="H73" s="49">
        <f>SUM(отчет!D222)</f>
        <v>2437.5</v>
      </c>
      <c r="I73" s="49">
        <f t="shared" si="0"/>
        <v>100</v>
      </c>
      <c r="J73" s="49">
        <f t="shared" si="1"/>
        <v>100</v>
      </c>
    </row>
    <row r="74" spans="1:10" s="86" customFormat="1" ht="19.5" customHeight="1">
      <c r="A74" s="178" t="s">
        <v>241</v>
      </c>
      <c r="B74" s="67" t="s">
        <v>76</v>
      </c>
      <c r="C74" s="173" t="s">
        <v>438</v>
      </c>
      <c r="D74" s="52" t="s">
        <v>624</v>
      </c>
      <c r="E74" s="52"/>
      <c r="F74" s="49">
        <f>F75+F76</f>
        <v>2510</v>
      </c>
      <c r="G74" s="49">
        <f>G75+G76</f>
        <v>2510</v>
      </c>
      <c r="H74" s="49">
        <f>H75+H76</f>
        <v>2345.7</v>
      </c>
      <c r="I74" s="49">
        <f t="shared" si="0"/>
        <v>93.45418326693226</v>
      </c>
      <c r="J74" s="49">
        <f t="shared" si="1"/>
        <v>93.45418326693226</v>
      </c>
    </row>
    <row r="75" spans="1:10" s="86" customFormat="1" ht="24.75" customHeight="1">
      <c r="A75" s="178" t="s">
        <v>242</v>
      </c>
      <c r="B75" s="33" t="s">
        <v>551</v>
      </c>
      <c r="C75" s="173" t="s">
        <v>438</v>
      </c>
      <c r="D75" s="52" t="s">
        <v>624</v>
      </c>
      <c r="E75" s="52" t="s">
        <v>507</v>
      </c>
      <c r="F75" s="49">
        <f>SUM(отчет!C228)</f>
        <v>1270</v>
      </c>
      <c r="G75" s="49">
        <f>SUM(F75)</f>
        <v>1270</v>
      </c>
      <c r="H75" s="49">
        <f>SUM(отчет!D228)</f>
        <v>1106.1</v>
      </c>
      <c r="I75" s="49">
        <f t="shared" si="0"/>
        <v>87.09448818897637</v>
      </c>
      <c r="J75" s="49">
        <f t="shared" si="1"/>
        <v>87.09448818897637</v>
      </c>
    </row>
    <row r="76" spans="1:10" s="86" customFormat="1" ht="24.75" customHeight="1">
      <c r="A76" s="178" t="s">
        <v>242</v>
      </c>
      <c r="B76" s="33" t="s">
        <v>496</v>
      </c>
      <c r="C76" s="173" t="s">
        <v>438</v>
      </c>
      <c r="D76" s="52" t="s">
        <v>624</v>
      </c>
      <c r="E76" s="52" t="s">
        <v>179</v>
      </c>
      <c r="F76" s="49">
        <f>SUM(отчет!C233)</f>
        <v>1240</v>
      </c>
      <c r="G76" s="49">
        <f>SUM(F76)</f>
        <v>1240</v>
      </c>
      <c r="H76" s="49">
        <f>SUM(отчет!D233)</f>
        <v>1239.6</v>
      </c>
      <c r="I76" s="49">
        <f>SUM(H76*100)/F76</f>
        <v>99.96774193548386</v>
      </c>
      <c r="J76" s="49">
        <f>SUM(H76*100)/G76</f>
        <v>99.96774193548386</v>
      </c>
    </row>
    <row r="77" spans="1:10" s="86" customFormat="1" ht="30" customHeight="1">
      <c r="A77" s="178" t="s">
        <v>244</v>
      </c>
      <c r="B77" s="67" t="s">
        <v>790</v>
      </c>
      <c r="C77" s="173" t="s">
        <v>438</v>
      </c>
      <c r="D77" s="52" t="s">
        <v>624</v>
      </c>
      <c r="E77" s="52"/>
      <c r="F77" s="49">
        <f>F78</f>
        <v>1229.4</v>
      </c>
      <c r="G77" s="49">
        <f>G78</f>
        <v>1229.4</v>
      </c>
      <c r="H77" s="49">
        <f>H78</f>
        <v>1229.3</v>
      </c>
      <c r="I77" s="49">
        <f t="shared" si="0"/>
        <v>99.99186595087033</v>
      </c>
      <c r="J77" s="49">
        <f t="shared" si="1"/>
        <v>99.99186595087033</v>
      </c>
    </row>
    <row r="78" spans="1:10" s="86" customFormat="1" ht="24.75" customHeight="1">
      <c r="A78" s="178" t="s">
        <v>243</v>
      </c>
      <c r="B78" s="33" t="s">
        <v>551</v>
      </c>
      <c r="C78" s="173" t="s">
        <v>438</v>
      </c>
      <c r="D78" s="52" t="s">
        <v>624</v>
      </c>
      <c r="E78" s="52" t="s">
        <v>507</v>
      </c>
      <c r="F78" s="49">
        <f>SUM(отчет!C236)</f>
        <v>1229.4</v>
      </c>
      <c r="G78" s="49">
        <f>SUM(F78)</f>
        <v>1229.4</v>
      </c>
      <c r="H78" s="49">
        <f>SUM(отчет!D236)</f>
        <v>1229.3</v>
      </c>
      <c r="I78" s="49">
        <f t="shared" si="0"/>
        <v>99.99186595087033</v>
      </c>
      <c r="J78" s="49">
        <f t="shared" si="1"/>
        <v>99.99186595087033</v>
      </c>
    </row>
    <row r="79" spans="1:10" s="86" customFormat="1" ht="26.25" customHeight="1">
      <c r="A79" s="178" t="s">
        <v>245</v>
      </c>
      <c r="B79" s="67" t="s">
        <v>791</v>
      </c>
      <c r="C79" s="173" t="s">
        <v>438</v>
      </c>
      <c r="D79" s="52" t="s">
        <v>625</v>
      </c>
      <c r="E79" s="52"/>
      <c r="F79" s="49">
        <f>SUM(F80)</f>
        <v>14028</v>
      </c>
      <c r="G79" s="49">
        <f>SUM(G80)</f>
        <v>14028</v>
      </c>
      <c r="H79" s="49">
        <f>SUM(H80)</f>
        <v>1593.1</v>
      </c>
      <c r="I79" s="49">
        <f t="shared" si="0"/>
        <v>11.356572569147419</v>
      </c>
      <c r="J79" s="49">
        <f t="shared" si="1"/>
        <v>11.356572569147419</v>
      </c>
    </row>
    <row r="80" spans="1:10" s="86" customFormat="1" ht="27" customHeight="1">
      <c r="A80" s="178" t="s">
        <v>246</v>
      </c>
      <c r="B80" s="33" t="s">
        <v>551</v>
      </c>
      <c r="C80" s="173" t="s">
        <v>438</v>
      </c>
      <c r="D80" s="52" t="s">
        <v>625</v>
      </c>
      <c r="E80" s="52" t="s">
        <v>507</v>
      </c>
      <c r="F80" s="49">
        <f>SUM(отчет!C240)</f>
        <v>14028</v>
      </c>
      <c r="G80" s="49">
        <f>SUM(F80)</f>
        <v>14028</v>
      </c>
      <c r="H80" s="49">
        <f>SUM(отчет!D240)</f>
        <v>1593.1</v>
      </c>
      <c r="I80" s="49">
        <f t="shared" si="0"/>
        <v>11.356572569147419</v>
      </c>
      <c r="J80" s="49">
        <f t="shared" si="1"/>
        <v>11.356572569147419</v>
      </c>
    </row>
    <row r="81" spans="1:11" s="86" customFormat="1" ht="96.75" customHeight="1">
      <c r="A81" s="129" t="s">
        <v>247</v>
      </c>
      <c r="B81" s="67" t="s">
        <v>797</v>
      </c>
      <c r="C81" s="8" t="s">
        <v>182</v>
      </c>
      <c r="D81" s="7" t="s">
        <v>626</v>
      </c>
      <c r="E81" s="171"/>
      <c r="F81" s="35">
        <f>F82</f>
        <v>64</v>
      </c>
      <c r="G81" s="35">
        <f>G82</f>
        <v>64</v>
      </c>
      <c r="H81" s="35">
        <f>H82</f>
        <v>49.9</v>
      </c>
      <c r="I81" s="49">
        <f t="shared" si="0"/>
        <v>77.96875</v>
      </c>
      <c r="J81" s="49">
        <f t="shared" si="1"/>
        <v>77.96875</v>
      </c>
      <c r="K81" s="180"/>
    </row>
    <row r="82" spans="1:11" s="86" customFormat="1" ht="25.5" customHeight="1">
      <c r="A82" s="129" t="s">
        <v>248</v>
      </c>
      <c r="B82" s="33" t="s">
        <v>551</v>
      </c>
      <c r="C82" s="8" t="s">
        <v>182</v>
      </c>
      <c r="D82" s="7" t="s">
        <v>626</v>
      </c>
      <c r="E82" s="171" t="s">
        <v>507</v>
      </c>
      <c r="F82" s="35">
        <f>SUM(отчет!C256)</f>
        <v>64</v>
      </c>
      <c r="G82" s="35">
        <f>SUM(F82)</f>
        <v>64</v>
      </c>
      <c r="H82" s="35">
        <f>SUM(отчет!D256)</f>
        <v>49.9</v>
      </c>
      <c r="I82" s="49">
        <f t="shared" si="0"/>
        <v>77.96875</v>
      </c>
      <c r="J82" s="49">
        <f t="shared" si="1"/>
        <v>77.96875</v>
      </c>
      <c r="K82" s="180"/>
    </row>
    <row r="83" spans="1:10" s="86" customFormat="1" ht="40.5" customHeight="1">
      <c r="A83" s="11" t="s">
        <v>249</v>
      </c>
      <c r="B83" s="67" t="s">
        <v>805</v>
      </c>
      <c r="C83" s="8" t="s">
        <v>334</v>
      </c>
      <c r="D83" s="7" t="s">
        <v>629</v>
      </c>
      <c r="E83" s="171"/>
      <c r="F83" s="35">
        <f>F84</f>
        <v>877</v>
      </c>
      <c r="G83" s="35">
        <f>G84</f>
        <v>877</v>
      </c>
      <c r="H83" s="35">
        <f>H84</f>
        <v>402</v>
      </c>
      <c r="I83" s="49">
        <f t="shared" si="0"/>
        <v>45.83808437856328</v>
      </c>
      <c r="J83" s="49">
        <f t="shared" si="1"/>
        <v>45.83808437856328</v>
      </c>
    </row>
    <row r="84" spans="1:10" s="86" customFormat="1" ht="24.75" customHeight="1">
      <c r="A84" s="181" t="s">
        <v>250</v>
      </c>
      <c r="B84" s="33" t="s">
        <v>551</v>
      </c>
      <c r="C84" s="8" t="s">
        <v>334</v>
      </c>
      <c r="D84" s="7" t="s">
        <v>629</v>
      </c>
      <c r="E84" s="171" t="s">
        <v>507</v>
      </c>
      <c r="F84" s="35">
        <f>SUM(отчет!C262)</f>
        <v>877</v>
      </c>
      <c r="G84" s="35">
        <f>SUM(F84)</f>
        <v>877</v>
      </c>
      <c r="H84" s="35">
        <f>SUM(отчет!D262)</f>
        <v>402</v>
      </c>
      <c r="I84" s="49">
        <f aca="true" t="shared" si="2" ref="I84:I100">SUM(H84*100)/F84</f>
        <v>45.83808437856328</v>
      </c>
      <c r="J84" s="49">
        <f aca="true" t="shared" si="3" ref="J84:J100">SUM(H84*100)/G84</f>
        <v>45.83808437856328</v>
      </c>
    </row>
    <row r="85" spans="1:10" s="86" customFormat="1" ht="24.75" customHeight="1">
      <c r="A85" s="11" t="s">
        <v>251</v>
      </c>
      <c r="B85" s="67" t="s">
        <v>641</v>
      </c>
      <c r="C85" s="8" t="s">
        <v>334</v>
      </c>
      <c r="D85" s="7" t="s">
        <v>630</v>
      </c>
      <c r="E85" s="171"/>
      <c r="F85" s="35">
        <f>F86</f>
        <v>1580.3</v>
      </c>
      <c r="G85" s="35">
        <f>G86</f>
        <v>1580.3</v>
      </c>
      <c r="H85" s="35">
        <f>H86</f>
        <v>397.9</v>
      </c>
      <c r="I85" s="49">
        <f t="shared" si="2"/>
        <v>25.178763525912803</v>
      </c>
      <c r="J85" s="49">
        <f t="shared" si="3"/>
        <v>25.178763525912803</v>
      </c>
    </row>
    <row r="86" spans="1:10" s="86" customFormat="1" ht="24.75" customHeight="1">
      <c r="A86" s="181" t="s">
        <v>252</v>
      </c>
      <c r="B86" s="33" t="s">
        <v>551</v>
      </c>
      <c r="C86" s="8" t="s">
        <v>334</v>
      </c>
      <c r="D86" s="7" t="s">
        <v>630</v>
      </c>
      <c r="E86" s="171" t="s">
        <v>507</v>
      </c>
      <c r="F86" s="35">
        <f>SUM(отчет!C267)</f>
        <v>1580.3</v>
      </c>
      <c r="G86" s="35">
        <f>SUM(F86)</f>
        <v>1580.3</v>
      </c>
      <c r="H86" s="35">
        <f>SUM(отчет!D267)</f>
        <v>397.9</v>
      </c>
      <c r="I86" s="49">
        <f t="shared" si="2"/>
        <v>25.178763525912803</v>
      </c>
      <c r="J86" s="49">
        <f t="shared" si="3"/>
        <v>25.178763525912803</v>
      </c>
    </row>
    <row r="87" spans="1:10" s="86" customFormat="1" ht="108.75" customHeight="1">
      <c r="A87" s="11" t="s">
        <v>253</v>
      </c>
      <c r="B87" s="220" t="s">
        <v>806</v>
      </c>
      <c r="C87" s="173" t="s">
        <v>198</v>
      </c>
      <c r="D87" s="52" t="s">
        <v>631</v>
      </c>
      <c r="E87" s="170"/>
      <c r="F87" s="49">
        <f>SUM(F88)</f>
        <v>608.6</v>
      </c>
      <c r="G87" s="49">
        <f>SUM(G88)</f>
        <v>608.6</v>
      </c>
      <c r="H87" s="49">
        <f>SUM(H88)</f>
        <v>456.4</v>
      </c>
      <c r="I87" s="49">
        <f t="shared" si="2"/>
        <v>74.99178442326651</v>
      </c>
      <c r="J87" s="49">
        <f t="shared" si="3"/>
        <v>74.99178442326651</v>
      </c>
    </row>
    <row r="88" spans="1:10" s="86" customFormat="1" ht="18" customHeight="1">
      <c r="A88" s="181" t="s">
        <v>254</v>
      </c>
      <c r="B88" s="38" t="s">
        <v>603</v>
      </c>
      <c r="C88" s="173" t="s">
        <v>198</v>
      </c>
      <c r="D88" s="52" t="s">
        <v>631</v>
      </c>
      <c r="E88" s="52" t="s">
        <v>632</v>
      </c>
      <c r="F88" s="49">
        <f>SUM(отчет!C273)</f>
        <v>608.6</v>
      </c>
      <c r="G88" s="49">
        <f>SUM(F88)</f>
        <v>608.6</v>
      </c>
      <c r="H88" s="49">
        <f>SUM(отчет!D273)</f>
        <v>456.4</v>
      </c>
      <c r="I88" s="49">
        <f t="shared" si="2"/>
        <v>74.99178442326651</v>
      </c>
      <c r="J88" s="49">
        <f t="shared" si="3"/>
        <v>74.99178442326651</v>
      </c>
    </row>
    <row r="89" spans="1:10" s="86" customFormat="1" ht="54">
      <c r="A89" s="38" t="s">
        <v>255</v>
      </c>
      <c r="B89" s="67" t="s">
        <v>821</v>
      </c>
      <c r="C89" s="173" t="s">
        <v>307</v>
      </c>
      <c r="D89" s="52" t="s">
        <v>878</v>
      </c>
      <c r="E89" s="52"/>
      <c r="F89" s="49">
        <f>F90+F91</f>
        <v>3210.5</v>
      </c>
      <c r="G89" s="49">
        <f>G90+G91</f>
        <v>3210.5</v>
      </c>
      <c r="H89" s="49">
        <f>H90+H91</f>
        <v>2251.1</v>
      </c>
      <c r="I89" s="49">
        <f t="shared" si="2"/>
        <v>70.1168042361003</v>
      </c>
      <c r="J89" s="49">
        <f t="shared" si="3"/>
        <v>70.1168042361003</v>
      </c>
    </row>
    <row r="90" spans="1:10" s="86" customFormat="1" ht="27.75" customHeight="1">
      <c r="A90" s="38" t="s">
        <v>256</v>
      </c>
      <c r="B90" s="135" t="s">
        <v>605</v>
      </c>
      <c r="C90" s="173" t="s">
        <v>307</v>
      </c>
      <c r="D90" s="52" t="s">
        <v>878</v>
      </c>
      <c r="E90" s="52" t="s">
        <v>613</v>
      </c>
      <c r="F90" s="49">
        <f>SUM(отчет!C278)</f>
        <v>3006.5</v>
      </c>
      <c r="G90" s="49">
        <f>SUM(F90)</f>
        <v>3006.5</v>
      </c>
      <c r="H90" s="49">
        <f>SUM(отчет!D278)</f>
        <v>2166.1</v>
      </c>
      <c r="I90" s="49">
        <f t="shared" si="2"/>
        <v>72.04723099950108</v>
      </c>
      <c r="J90" s="49">
        <f t="shared" si="3"/>
        <v>72.04723099950108</v>
      </c>
    </row>
    <row r="91" spans="1:10" s="86" customFormat="1" ht="27.75" customHeight="1">
      <c r="A91" s="38" t="s">
        <v>881</v>
      </c>
      <c r="B91" s="33" t="s">
        <v>551</v>
      </c>
      <c r="C91" s="173" t="s">
        <v>307</v>
      </c>
      <c r="D91" s="52" t="s">
        <v>878</v>
      </c>
      <c r="E91" s="52" t="s">
        <v>507</v>
      </c>
      <c r="F91" s="49">
        <f>SUM(отчет!C282)</f>
        <v>204</v>
      </c>
      <c r="G91" s="49">
        <f>SUM(F91)</f>
        <v>204</v>
      </c>
      <c r="H91" s="49">
        <f>SUM(отчет!D282)</f>
        <v>85</v>
      </c>
      <c r="I91" s="49">
        <f t="shared" si="2"/>
        <v>41.666666666666664</v>
      </c>
      <c r="J91" s="49">
        <f t="shared" si="3"/>
        <v>41.666666666666664</v>
      </c>
    </row>
    <row r="92" spans="1:10" s="86" customFormat="1" ht="45" customHeight="1">
      <c r="A92" s="11" t="s">
        <v>257</v>
      </c>
      <c r="B92" s="67" t="s">
        <v>602</v>
      </c>
      <c r="C92" s="8" t="s">
        <v>307</v>
      </c>
      <c r="D92" s="7" t="s">
        <v>879</v>
      </c>
      <c r="E92" s="171"/>
      <c r="F92" s="35">
        <f>F93</f>
        <v>6944.8</v>
      </c>
      <c r="G92" s="35">
        <f>G93</f>
        <v>6944.8</v>
      </c>
      <c r="H92" s="35">
        <f>H93</f>
        <v>4662</v>
      </c>
      <c r="I92" s="49">
        <f t="shared" si="2"/>
        <v>67.1293629766156</v>
      </c>
      <c r="J92" s="49">
        <f t="shared" si="3"/>
        <v>67.1293629766156</v>
      </c>
    </row>
    <row r="93" spans="1:10" s="179" customFormat="1" ht="21" customHeight="1">
      <c r="A93" s="11" t="s">
        <v>258</v>
      </c>
      <c r="B93" s="38" t="s">
        <v>603</v>
      </c>
      <c r="C93" s="8" t="s">
        <v>307</v>
      </c>
      <c r="D93" s="7" t="s">
        <v>879</v>
      </c>
      <c r="E93" s="171" t="s">
        <v>632</v>
      </c>
      <c r="F93" s="35">
        <f>SUM(отчет!C292)</f>
        <v>6944.8</v>
      </c>
      <c r="G93" s="35">
        <f>SUM(F93)</f>
        <v>6944.8</v>
      </c>
      <c r="H93" s="35">
        <f>SUM(отчет!D292)</f>
        <v>4662</v>
      </c>
      <c r="I93" s="49">
        <f t="shared" si="2"/>
        <v>67.1293629766156</v>
      </c>
      <c r="J93" s="49">
        <f t="shared" si="3"/>
        <v>67.1293629766156</v>
      </c>
    </row>
    <row r="94" spans="1:10" s="179" customFormat="1" ht="42.75" customHeight="1">
      <c r="A94" s="11" t="s">
        <v>882</v>
      </c>
      <c r="B94" s="67" t="s">
        <v>604</v>
      </c>
      <c r="C94" s="8" t="s">
        <v>307</v>
      </c>
      <c r="D94" s="7" t="s">
        <v>880</v>
      </c>
      <c r="E94" s="171"/>
      <c r="F94" s="35">
        <f>F95</f>
        <v>2829.3</v>
      </c>
      <c r="G94" s="35">
        <f>G95</f>
        <v>2829.3</v>
      </c>
      <c r="H94" s="35">
        <f>H95</f>
        <v>1900.3</v>
      </c>
      <c r="I94" s="49">
        <f t="shared" si="2"/>
        <v>67.16502315060262</v>
      </c>
      <c r="J94" s="49">
        <f t="shared" si="3"/>
        <v>67.16502315060262</v>
      </c>
    </row>
    <row r="95" spans="1:10" s="179" customFormat="1" ht="20.25" customHeight="1">
      <c r="A95" s="11" t="s">
        <v>883</v>
      </c>
      <c r="B95" s="38" t="s">
        <v>671</v>
      </c>
      <c r="C95" s="8" t="s">
        <v>307</v>
      </c>
      <c r="D95" s="7" t="s">
        <v>880</v>
      </c>
      <c r="E95" s="171" t="s">
        <v>931</v>
      </c>
      <c r="F95" s="35">
        <f>SUM(отчет!C296)</f>
        <v>2829.3</v>
      </c>
      <c r="G95" s="35">
        <f>SUM(F95)</f>
        <v>2829.3</v>
      </c>
      <c r="H95" s="35">
        <f>SUM(отчет!D296)</f>
        <v>1900.3</v>
      </c>
      <c r="I95" s="49">
        <f t="shared" si="2"/>
        <v>67.16502315060262</v>
      </c>
      <c r="J95" s="49">
        <f t="shared" si="3"/>
        <v>67.16502315060262</v>
      </c>
    </row>
    <row r="96" spans="1:10" s="179" customFormat="1" ht="82.5" customHeight="1">
      <c r="A96" s="11" t="s">
        <v>884</v>
      </c>
      <c r="B96" s="67" t="s">
        <v>831</v>
      </c>
      <c r="C96" s="8" t="s">
        <v>4</v>
      </c>
      <c r="D96" s="159" t="s">
        <v>510</v>
      </c>
      <c r="E96" s="171"/>
      <c r="F96" s="35">
        <f>F97</f>
        <v>1163</v>
      </c>
      <c r="G96" s="35">
        <f>G97</f>
        <v>1163</v>
      </c>
      <c r="H96" s="35">
        <f>H97</f>
        <v>261</v>
      </c>
      <c r="I96" s="49">
        <f t="shared" si="2"/>
        <v>22.44196044711952</v>
      </c>
      <c r="J96" s="49">
        <f t="shared" si="3"/>
        <v>22.44196044711952</v>
      </c>
    </row>
    <row r="97" spans="1:10" s="179" customFormat="1" ht="24.75" customHeight="1">
      <c r="A97" s="11" t="s">
        <v>885</v>
      </c>
      <c r="B97" s="33" t="s">
        <v>551</v>
      </c>
      <c r="C97" s="8" t="s">
        <v>4</v>
      </c>
      <c r="D97" s="159" t="s">
        <v>510</v>
      </c>
      <c r="E97" s="171" t="s">
        <v>507</v>
      </c>
      <c r="F97" s="35">
        <f>SUM(отчет!C302)</f>
        <v>1163</v>
      </c>
      <c r="G97" s="35">
        <f>SUM(F97)</f>
        <v>1163</v>
      </c>
      <c r="H97" s="35">
        <f>SUM(отчет!D302)</f>
        <v>261</v>
      </c>
      <c r="I97" s="49">
        <f t="shared" si="2"/>
        <v>22.44196044711952</v>
      </c>
      <c r="J97" s="49">
        <f t="shared" si="3"/>
        <v>22.44196044711952</v>
      </c>
    </row>
    <row r="98" spans="1:10" s="179" customFormat="1" ht="92.25" customHeight="1">
      <c r="A98" s="38" t="s">
        <v>886</v>
      </c>
      <c r="B98" s="221" t="s">
        <v>835</v>
      </c>
      <c r="C98" s="173" t="s">
        <v>384</v>
      </c>
      <c r="D98" s="159" t="s">
        <v>511</v>
      </c>
      <c r="E98" s="52"/>
      <c r="F98" s="49">
        <f>F99</f>
        <v>1344.5</v>
      </c>
      <c r="G98" s="49">
        <f>G99</f>
        <v>1344.5</v>
      </c>
      <c r="H98" s="49">
        <f>H99</f>
        <v>891.7</v>
      </c>
      <c r="I98" s="49">
        <f t="shared" si="2"/>
        <v>66.32205280773522</v>
      </c>
      <c r="J98" s="49">
        <f t="shared" si="3"/>
        <v>66.32205280773522</v>
      </c>
    </row>
    <row r="99" spans="1:10" s="179" customFormat="1" ht="25.5" customHeight="1">
      <c r="A99" s="38" t="s">
        <v>887</v>
      </c>
      <c r="B99" s="33" t="s">
        <v>551</v>
      </c>
      <c r="C99" s="173" t="s">
        <v>384</v>
      </c>
      <c r="D99" s="159" t="s">
        <v>511</v>
      </c>
      <c r="E99" s="52" t="s">
        <v>507</v>
      </c>
      <c r="F99" s="49">
        <f>SUM(отчет!C309)</f>
        <v>1344.5</v>
      </c>
      <c r="G99" s="49">
        <f>SUM(F99)</f>
        <v>1344.5</v>
      </c>
      <c r="H99" s="49">
        <f>SUM(отчет!D309)</f>
        <v>891.7</v>
      </c>
      <c r="I99" s="49">
        <f t="shared" si="2"/>
        <v>66.32205280773522</v>
      </c>
      <c r="J99" s="49">
        <f t="shared" si="3"/>
        <v>66.32205280773522</v>
      </c>
    </row>
    <row r="100" spans="1:11" ht="15.75">
      <c r="A100" s="182"/>
      <c r="B100" s="183" t="s">
        <v>202</v>
      </c>
      <c r="C100" s="184"/>
      <c r="D100" s="185"/>
      <c r="E100" s="186"/>
      <c r="F100" s="43">
        <f>SUM(F18+F28+F32)</f>
        <v>83754.8</v>
      </c>
      <c r="G100" s="43">
        <f>SUM(G18+G28+G32)</f>
        <v>83754.8</v>
      </c>
      <c r="H100" s="43">
        <f>SUM(H18+H28+H32)</f>
        <v>41713.30000000001</v>
      </c>
      <c r="I100" s="169">
        <f t="shared" si="2"/>
        <v>49.80407093086009</v>
      </c>
      <c r="J100" s="169">
        <f t="shared" si="3"/>
        <v>49.80407093086009</v>
      </c>
      <c r="K100" s="108"/>
    </row>
    <row r="101" spans="1:9" ht="19.5" customHeight="1">
      <c r="A101" s="187"/>
      <c r="B101" s="188"/>
      <c r="C101" s="189"/>
      <c r="D101" s="187"/>
      <c r="E101" s="190"/>
      <c r="F101" s="190"/>
      <c r="G101" s="190"/>
      <c r="H101" s="180"/>
      <c r="I101" s="108"/>
    </row>
    <row r="102" spans="1:8" ht="13.5" customHeight="1">
      <c r="A102" s="301"/>
      <c r="B102" s="301"/>
      <c r="C102" s="301"/>
      <c r="D102" s="301"/>
      <c r="E102" s="301"/>
      <c r="F102" s="301"/>
      <c r="G102" s="301"/>
      <c r="H102" s="301"/>
    </row>
    <row r="103" spans="1:3" ht="12" customHeight="1">
      <c r="A103" s="110"/>
      <c r="B103" s="110"/>
      <c r="C103" s="110"/>
    </row>
    <row r="104" spans="1:8" ht="12.75" customHeight="1">
      <c r="A104" s="301"/>
      <c r="B104" s="301"/>
      <c r="C104" s="301"/>
      <c r="D104" s="301"/>
      <c r="E104" s="301"/>
      <c r="F104" s="301"/>
      <c r="G104" s="301"/>
      <c r="H104" s="301"/>
    </row>
  </sheetData>
  <sheetProtection/>
  <mergeCells count="25">
    <mergeCell ref="A4:J4"/>
    <mergeCell ref="A5:J5"/>
    <mergeCell ref="A6:J6"/>
    <mergeCell ref="G16:G17"/>
    <mergeCell ref="A1:J1"/>
    <mergeCell ref="A14:H14"/>
    <mergeCell ref="A2:J2"/>
    <mergeCell ref="A3:J3"/>
    <mergeCell ref="H16:H17"/>
    <mergeCell ref="I16:J16"/>
    <mergeCell ref="A102:H102"/>
    <mergeCell ref="A104:H104"/>
    <mergeCell ref="A16:A17"/>
    <mergeCell ref="B16:B17"/>
    <mergeCell ref="C16:C17"/>
    <mergeCell ref="D16:D17"/>
    <mergeCell ref="E16:E17"/>
    <mergeCell ref="F16:F17"/>
    <mergeCell ref="A15:J15"/>
    <mergeCell ref="A8:J8"/>
    <mergeCell ref="A9:J9"/>
    <mergeCell ref="A10:J10"/>
    <mergeCell ref="A11:J11"/>
    <mergeCell ref="A12:J12"/>
    <mergeCell ref="A13:J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2.140625" style="0" customWidth="1"/>
    <col min="4" max="4" width="15.7109375" style="0" customWidth="1"/>
  </cols>
  <sheetData>
    <row r="1" spans="1:4" ht="12.75">
      <c r="A1" s="295" t="s">
        <v>417</v>
      </c>
      <c r="B1" s="295"/>
      <c r="C1" s="295"/>
      <c r="D1" s="295"/>
    </row>
    <row r="2" spans="1:4" ht="12.75" hidden="1">
      <c r="A2" s="295" t="s">
        <v>104</v>
      </c>
      <c r="B2" s="295"/>
      <c r="C2" s="295"/>
      <c r="D2" s="295"/>
    </row>
    <row r="3" spans="1:4" ht="12.75" hidden="1">
      <c r="A3" s="295" t="s">
        <v>293</v>
      </c>
      <c r="B3" s="295"/>
      <c r="C3" s="295"/>
      <c r="D3" s="295"/>
    </row>
    <row r="4" spans="1:4" ht="12.75" hidden="1">
      <c r="A4" s="295" t="s">
        <v>204</v>
      </c>
      <c r="B4" s="295"/>
      <c r="C4" s="295"/>
      <c r="D4" s="295"/>
    </row>
    <row r="5" spans="1:4" ht="12.75" hidden="1">
      <c r="A5" s="295" t="s">
        <v>105</v>
      </c>
      <c r="B5" s="295"/>
      <c r="C5" s="295"/>
      <c r="D5" s="295"/>
    </row>
    <row r="6" spans="1:4" ht="12.75" hidden="1">
      <c r="A6" s="295" t="s">
        <v>106</v>
      </c>
      <c r="B6" s="295"/>
      <c r="C6" s="295"/>
      <c r="D6" s="295"/>
    </row>
    <row r="7" spans="1:4" ht="20.25" customHeight="1">
      <c r="A7" s="258" t="s">
        <v>203</v>
      </c>
      <c r="B7" s="278"/>
      <c r="C7" s="278"/>
      <c r="D7" s="278"/>
    </row>
    <row r="8" spans="1:4" ht="15" customHeight="1">
      <c r="A8" s="258" t="s">
        <v>286</v>
      </c>
      <c r="B8" s="278"/>
      <c r="C8" s="278"/>
      <c r="D8" s="278"/>
    </row>
    <row r="9" spans="1:4" ht="14.25" customHeight="1">
      <c r="A9" s="258" t="s">
        <v>925</v>
      </c>
      <c r="B9" s="278"/>
      <c r="C9" s="278"/>
      <c r="D9" s="278"/>
    </row>
    <row r="10" spans="1:4" ht="14.25" customHeight="1">
      <c r="A10" s="258" t="s">
        <v>262</v>
      </c>
      <c r="B10" s="278"/>
      <c r="C10" s="278"/>
      <c r="D10" s="278"/>
    </row>
    <row r="11" spans="1:4" ht="20.25" customHeight="1">
      <c r="A11" s="259" t="s">
        <v>394</v>
      </c>
      <c r="B11" s="308"/>
      <c r="C11" s="308"/>
      <c r="D11" s="308"/>
    </row>
    <row r="12" spans="1:4" ht="68.25" customHeight="1">
      <c r="A12" s="191"/>
      <c r="B12" s="1" t="s">
        <v>5</v>
      </c>
      <c r="C12" s="1" t="s">
        <v>263</v>
      </c>
      <c r="D12" s="2" t="s">
        <v>210</v>
      </c>
    </row>
    <row r="13" spans="1:4" ht="18" customHeight="1">
      <c r="A13" s="191" t="s">
        <v>112</v>
      </c>
      <c r="B13" s="42" t="s">
        <v>48</v>
      </c>
      <c r="C13" s="123" t="s">
        <v>175</v>
      </c>
      <c r="D13" s="196">
        <f>SUM(D14+D15+D16+D17+D18)</f>
        <v>11270.800000000001</v>
      </c>
    </row>
    <row r="14" spans="1:4" s="158" customFormat="1" ht="29.25" customHeight="1">
      <c r="A14" s="193" t="s">
        <v>176</v>
      </c>
      <c r="B14" s="6" t="s">
        <v>288</v>
      </c>
      <c r="C14" s="198" t="s">
        <v>289</v>
      </c>
      <c r="D14" s="199">
        <f>SUM(отчет!D62)</f>
        <v>911.5999999999999</v>
      </c>
    </row>
    <row r="15" spans="1:4" s="158" customFormat="1" ht="41.25" customHeight="1">
      <c r="A15" s="200" t="s">
        <v>184</v>
      </c>
      <c r="B15" s="6" t="s">
        <v>888</v>
      </c>
      <c r="C15" s="198" t="s">
        <v>430</v>
      </c>
      <c r="D15" s="199">
        <f>SUM(отчет!D73)</f>
        <v>1253.7000000000003</v>
      </c>
    </row>
    <row r="16" spans="1:4" s="158" customFormat="1" ht="43.5" customHeight="1">
      <c r="A16" s="200" t="s">
        <v>185</v>
      </c>
      <c r="B16" s="6" t="s">
        <v>29</v>
      </c>
      <c r="C16" s="198" t="s">
        <v>97</v>
      </c>
      <c r="D16" s="201">
        <f>SUM(отчет!D107)</f>
        <v>7506.000000000001</v>
      </c>
    </row>
    <row r="17" spans="1:4" s="158" customFormat="1" ht="18" customHeight="1">
      <c r="A17" s="216" t="s">
        <v>259</v>
      </c>
      <c r="B17" s="202" t="s">
        <v>560</v>
      </c>
      <c r="C17" s="198" t="s">
        <v>637</v>
      </c>
      <c r="D17" s="201">
        <f>SUM(отчет!D138)</f>
        <v>0</v>
      </c>
    </row>
    <row r="18" spans="1:4" s="158" customFormat="1" ht="19.5" customHeight="1">
      <c r="A18" s="216" t="s">
        <v>642</v>
      </c>
      <c r="B18" s="202" t="s">
        <v>40</v>
      </c>
      <c r="C18" s="198" t="s">
        <v>70</v>
      </c>
      <c r="D18" s="199">
        <f>SUM(отчет!D142)</f>
        <v>1599.5</v>
      </c>
    </row>
    <row r="19" spans="1:4" ht="32.25" customHeight="1">
      <c r="A19" s="191" t="s">
        <v>114</v>
      </c>
      <c r="B19" s="133" t="s">
        <v>41</v>
      </c>
      <c r="C19" s="123" t="s">
        <v>189</v>
      </c>
      <c r="D19" s="197">
        <f>SUM(D20)</f>
        <v>373</v>
      </c>
    </row>
    <row r="20" spans="1:4" s="158" customFormat="1" ht="33" customHeight="1">
      <c r="A20" s="193" t="s">
        <v>177</v>
      </c>
      <c r="B20" s="33" t="s">
        <v>2</v>
      </c>
      <c r="C20" s="198" t="s">
        <v>190</v>
      </c>
      <c r="D20" s="199">
        <f>SUM(отчет!D185)</f>
        <v>373</v>
      </c>
    </row>
    <row r="21" spans="1:4" ht="18" customHeight="1">
      <c r="A21" s="191" t="s">
        <v>116</v>
      </c>
      <c r="B21" s="32" t="s">
        <v>134</v>
      </c>
      <c r="C21" s="123" t="s">
        <v>191</v>
      </c>
      <c r="D21" s="197">
        <f>SUM(D22)</f>
        <v>606.4</v>
      </c>
    </row>
    <row r="22" spans="1:4" s="158" customFormat="1" ht="15.75" customHeight="1">
      <c r="A22" s="193" t="s">
        <v>260</v>
      </c>
      <c r="B22" s="38" t="s">
        <v>388</v>
      </c>
      <c r="C22" s="198" t="s">
        <v>192</v>
      </c>
      <c r="D22" s="199">
        <f>SUM(отчет!D197)</f>
        <v>606.4</v>
      </c>
    </row>
    <row r="23" spans="1:4" ht="19.5" customHeight="1">
      <c r="A23" s="191" t="s">
        <v>118</v>
      </c>
      <c r="B23" s="32" t="s">
        <v>42</v>
      </c>
      <c r="C23" s="123" t="s">
        <v>193</v>
      </c>
      <c r="D23" s="197">
        <f>SUM(D24)</f>
        <v>18190.8</v>
      </c>
    </row>
    <row r="24" spans="1:4" s="158" customFormat="1" ht="17.25" customHeight="1">
      <c r="A24" s="193" t="s">
        <v>195</v>
      </c>
      <c r="B24" s="38" t="s">
        <v>75</v>
      </c>
      <c r="C24" s="198" t="s">
        <v>438</v>
      </c>
      <c r="D24" s="199">
        <f>SUM(отчет!D203)</f>
        <v>18190.8</v>
      </c>
    </row>
    <row r="25" spans="1:4" ht="15.75" customHeight="1">
      <c r="A25" s="191" t="s">
        <v>120</v>
      </c>
      <c r="B25" s="32" t="s">
        <v>43</v>
      </c>
      <c r="C25" s="123" t="s">
        <v>181</v>
      </c>
      <c r="D25" s="197">
        <f>SUM(D26)</f>
        <v>49.9</v>
      </c>
    </row>
    <row r="26" spans="1:4" s="158" customFormat="1" ht="30" customHeight="1">
      <c r="A26" s="193" t="s">
        <v>214</v>
      </c>
      <c r="B26" s="38" t="s">
        <v>498</v>
      </c>
      <c r="C26" s="198" t="s">
        <v>182</v>
      </c>
      <c r="D26" s="199">
        <f>SUM(отчет!D254)</f>
        <v>49.9</v>
      </c>
    </row>
    <row r="27" spans="1:4" ht="19.5" customHeight="1">
      <c r="A27" s="191" t="s">
        <v>123</v>
      </c>
      <c r="B27" s="32" t="s">
        <v>469</v>
      </c>
      <c r="C27" s="81" t="s">
        <v>196</v>
      </c>
      <c r="D27" s="197">
        <f>SUM(D28)</f>
        <v>799.9</v>
      </c>
    </row>
    <row r="28" spans="1:4" s="158" customFormat="1" ht="17.25" customHeight="1">
      <c r="A28" s="193" t="s">
        <v>215</v>
      </c>
      <c r="B28" s="38" t="s">
        <v>14</v>
      </c>
      <c r="C28" s="82" t="s">
        <v>334</v>
      </c>
      <c r="D28" s="199">
        <f>SUM(отчет!D260)</f>
        <v>799.9</v>
      </c>
    </row>
    <row r="29" spans="1:4" ht="16.5" customHeight="1">
      <c r="A29" s="191" t="s">
        <v>126</v>
      </c>
      <c r="B29" s="32" t="s">
        <v>46</v>
      </c>
      <c r="C29" s="81" t="s">
        <v>197</v>
      </c>
      <c r="D29" s="197">
        <f>SUM(D30+D31)</f>
        <v>9269.8</v>
      </c>
    </row>
    <row r="30" spans="1:4" s="158" customFormat="1" ht="15.75" customHeight="1">
      <c r="A30" s="193" t="s">
        <v>216</v>
      </c>
      <c r="B30" s="38" t="s">
        <v>475</v>
      </c>
      <c r="C30" s="82" t="s">
        <v>198</v>
      </c>
      <c r="D30" s="199">
        <f>SUM(отчет!D271)</f>
        <v>456.4</v>
      </c>
    </row>
    <row r="31" spans="1:4" s="158" customFormat="1" ht="16.5" customHeight="1">
      <c r="A31" s="200" t="s">
        <v>261</v>
      </c>
      <c r="B31" s="38" t="s">
        <v>81</v>
      </c>
      <c r="C31" s="82" t="s">
        <v>307</v>
      </c>
      <c r="D31" s="199">
        <f>SUM(отчет!D276)</f>
        <v>8813.4</v>
      </c>
    </row>
    <row r="32" spans="1:4" ht="19.5" customHeight="1">
      <c r="A32" s="191" t="s">
        <v>217</v>
      </c>
      <c r="B32" s="32" t="s">
        <v>479</v>
      </c>
      <c r="C32" s="81" t="s">
        <v>199</v>
      </c>
      <c r="D32" s="197">
        <f>SUM(D33)</f>
        <v>261</v>
      </c>
    </row>
    <row r="33" spans="1:4" s="158" customFormat="1" ht="18" customHeight="1">
      <c r="A33" s="193" t="s">
        <v>218</v>
      </c>
      <c r="B33" s="38" t="s">
        <v>381</v>
      </c>
      <c r="C33" s="82" t="s">
        <v>4</v>
      </c>
      <c r="D33" s="199">
        <f>SUM(отчет!D300)</f>
        <v>261</v>
      </c>
    </row>
    <row r="34" spans="1:4" ht="18" customHeight="1">
      <c r="A34" s="191" t="s">
        <v>219</v>
      </c>
      <c r="B34" s="32" t="s">
        <v>200</v>
      </c>
      <c r="C34" s="81" t="s">
        <v>201</v>
      </c>
      <c r="D34" s="197">
        <f>SUM(D35)</f>
        <v>891.7</v>
      </c>
    </row>
    <row r="35" spans="1:4" s="158" customFormat="1" ht="17.25" customHeight="1">
      <c r="A35" s="193" t="s">
        <v>220</v>
      </c>
      <c r="B35" s="38" t="s">
        <v>79</v>
      </c>
      <c r="C35" s="82" t="s">
        <v>384</v>
      </c>
      <c r="D35" s="199">
        <f>SUM(отчет!D307)</f>
        <v>891.7</v>
      </c>
    </row>
    <row r="36" spans="1:4" s="86" customFormat="1" ht="21.75" customHeight="1">
      <c r="A36" s="192"/>
      <c r="B36" s="192" t="s">
        <v>264</v>
      </c>
      <c r="C36" s="81"/>
      <c r="D36" s="196">
        <f>SUM(D13+D19+D21+D23+D25+D27+D29+D32+D34)</f>
        <v>41713.3</v>
      </c>
    </row>
    <row r="39" spans="3:4" ht="12.75">
      <c r="C39" s="156"/>
      <c r="D39" s="10"/>
    </row>
    <row r="40" spans="3:4" ht="12.75">
      <c r="C40" s="9"/>
      <c r="D40" s="9"/>
    </row>
    <row r="41" spans="3:4" ht="12.75">
      <c r="C41" s="156"/>
      <c r="D41" s="10"/>
    </row>
  </sheetData>
  <sheetProtection/>
  <mergeCells count="11">
    <mergeCell ref="A8:D8"/>
    <mergeCell ref="A1:D1"/>
    <mergeCell ref="A11:D11"/>
    <mergeCell ref="A9:D9"/>
    <mergeCell ref="A10:D10"/>
    <mergeCell ref="A2:D2"/>
    <mergeCell ref="A3:D3"/>
    <mergeCell ref="A4:D4"/>
    <mergeCell ref="A5:D5"/>
    <mergeCell ref="A6:D6"/>
    <mergeCell ref="A7:D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MO39</cp:lastModifiedBy>
  <cp:lastPrinted>2015-07-23T08:59:45Z</cp:lastPrinted>
  <dcterms:created xsi:type="dcterms:W3CDTF">1996-10-08T23:32:33Z</dcterms:created>
  <dcterms:modified xsi:type="dcterms:W3CDTF">2015-10-19T06:55:19Z</dcterms:modified>
  <cp:category/>
  <cp:version/>
  <cp:contentType/>
  <cp:contentStatus/>
</cp:coreProperties>
</file>