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<sst xmlns="http://schemas.openxmlformats.org/spreadsheetml/2006/main" count="542" uniqueCount="422">
  <si>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</si>
  <si>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</si>
  <si>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</si>
  <si>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</si>
  <si>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</si>
  <si>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</si>
  <si>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</si>
  <si>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</si>
  <si>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</si>
  <si>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</si>
  <si>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</si>
  <si>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</si>
  <si>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</si>
  <si>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</si>
  <si>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</si>
  <si>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</si>
  <si>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</si>
  <si>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</si>
  <si>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</si>
  <si>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</si>
  <si>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</si>
  <si>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</si>
  <si>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</si>
  <si>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</si>
  <si>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</si>
  <si>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</si>
  <si>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</si>
  <si>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</si>
  <si>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</si>
  <si>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</si>
  <si>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</si>
  <si>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</si>
  <si>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</si>
  <si>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</si>
  <si>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</si>
  <si>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</si>
  <si>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</si>
  <si>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</si>
  <si>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</si>
  <si>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</si>
  <si>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</si>
  <si>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</si>
  <si>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</si>
  <si>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</si>
  <si>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</si>
  <si>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</si>
  <si>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</si>
  <si>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</si>
  <si>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</si>
  <si>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</si>
  <si>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</si>
  <si>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</si>
  <si>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</si>
  <si>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</si>
  <si>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</si>
  <si>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</si>
  <si>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</si>
  <si>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</si>
  <si>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</si>
  <si>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</si>
  <si>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</si>
  <si>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</si>
  <si>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</si>
  <si>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</si>
  <si>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</si>
  <si>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</si>
  <si>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</si>
  <si>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</si>
  <si>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</si>
  <si>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</si>
  <si>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</si>
  <si>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</si>
  <si>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</si>
  <si>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</si>
  <si>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</si>
  <si>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</si>
  <si>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</si>
  <si>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</si>
  <si>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</si>
  <si>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</si>
  <si>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</si>
  <si>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</si>
  <si>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</si>
  <si>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</si>
  <si>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</si>
  <si>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</si>
  <si>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</si>
  <si>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</si>
  <si>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</si>
  <si>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</si>
  <si>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</si>
  <si>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</si>
  <si>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</si>
  <si>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</si>
  <si>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</si>
  <si>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</si>
  <si>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</si>
  <si>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</si>
  <si>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</si>
  <si>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</si>
  <si>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</si>
  <si>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</si>
  <si>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</si>
  <si>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</si>
  <si>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</si>
  <si>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</si>
  <si>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</si>
  <si>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</si>
  <si>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</si>
  <si>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</si>
  <si>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</si>
  <si>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</si>
  <si>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</si>
  <si>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</si>
  <si>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</si>
  <si>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</si>
  <si>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</si>
  <si>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</si>
  <si>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</si>
  <si>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</si>
  <si>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</si>
  <si>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</si>
  <si>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</si>
  <si>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</si>
  <si>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</si>
  <si>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</si>
  <si>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</si>
  <si>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</si>
  <si>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</si>
  <si>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</si>
  <si>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</si>
  <si>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</si>
  <si>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</si>
  <si>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</si>
  <si>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</si>
  <si>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</si>
  <si>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</si>
  <si>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</si>
  <si>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</si>
  <si>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</si>
  <si>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</si>
  <si>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</si>
  <si>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</si>
  <si>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</si>
  <si>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</si>
  <si>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</si>
  <si>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</si>
  <si>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</si>
  <si>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</si>
  <si>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</si>
  <si>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</si>
  <si>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</si>
  <si>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</si>
  <si>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</si>
  <si>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</si>
  <si>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</si>
  <si>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</si>
  <si>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</si>
  <si>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</si>
  <si>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</si>
  <si>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</si>
  <si>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</si>
  <si>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</si>
  <si>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</si>
  <si>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</si>
  <si>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</si>
  <si>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</si>
  <si>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</si>
  <si>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</si>
  <si>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</si>
  <si>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</si>
  <si>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</si>
  <si>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</si>
  <si>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</si>
  <si>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</si>
  <si>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</si>
  <si>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</si>
  <si>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</si>
  <si>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</si>
  <si>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</si>
  <si>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</si>
  <si>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</si>
  <si>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</si>
  <si>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</si>
  <si>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</si>
  <si>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</si>
  <si>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</si>
  <si>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</si>
  <si>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</si>
  <si>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</si>
  <si>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</si>
  <si>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</si>
  <si>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</si>
  <si>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</si>
  <si>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</si>
  <si>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</si>
  <si>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</si>
  <si>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</si>
  <si>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</si>
  <si>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</si>
  <si>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</si>
  <si>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</si>
  <si>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</si>
  <si>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</si>
  <si>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</si>
  <si>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</si>
  <si>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</si>
  <si>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</si>
  <si>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</si>
  <si>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</si>
  <si>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</si>
  <si>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</si>
  <si>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</si>
  <si>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</si>
  <si>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</si>
  <si>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</si>
  <si>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</si>
  <si>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</si>
  <si>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</si>
  <si>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</si>
  <si>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</si>
  <si>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</si>
  <si>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</si>
  <si>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</si>
  <si>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</si>
  <si>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</si>
  <si>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</si>
  <si>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</si>
  <si>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</si>
  <si>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</si>
  <si>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</si>
  <si>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</si>
  <si>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</si>
  <si>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</si>
  <si>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</si>
  <si>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</si>
  <si>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</si>
  <si>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</si>
  <si>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</si>
  <si>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</si>
  <si>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</si>
  <si>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</si>
  <si>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</si>
  <si>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</si>
  <si>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</si>
  <si>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</si>
  <si>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</si>
  <si>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</si>
  <si>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</si>
  <si>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</si>
  <si>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</si>
  <si>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</si>
  <si>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</si>
  <si>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</si>
  <si>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</si>
  <si>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</si>
  <si>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</si>
  <si>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</si>
  <si>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</si>
  <si>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</si>
  <si>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</si>
  <si>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</si>
  <si>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</si>
  <si>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</si>
  <si>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</si>
  <si>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</si>
  <si>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</si>
  <si>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</si>
  <si>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</si>
  <si>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</si>
  <si>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</si>
  <si>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</si>
  <si>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</si>
  <si>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</si>
  <si>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</si>
  <si>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</si>
  <si>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</si>
  <si>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</si>
  <si>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</si>
  <si>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</si>
  <si>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</si>
  <si>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</si>
  <si>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</si>
  <si>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</si>
  <si>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</si>
  <si>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</si>
  <si>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</si>
  <si>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</si>
  <si>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</si>
  <si>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</si>
  <si>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</si>
  <si>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</si>
  <si>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</si>
  <si>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</si>
  <si>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</si>
  <si>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</si>
  <si>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</si>
  <si>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</si>
  <si>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</si>
  <si>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</si>
  <si>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</si>
  <si>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</si>
  <si>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</si>
  <si>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</si>
  <si>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</si>
  <si>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</si>
  <si>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</si>
  <si>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</si>
  <si>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</si>
  <si>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</si>
  <si>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</si>
  <si>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</si>
  <si>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</si>
  <si>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</si>
  <si>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</si>
  <si>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</si>
  <si>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</si>
  <si>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</si>
  <si>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</si>
  <si>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</si>
  <si>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</si>
  <si>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</si>
  <si>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</si>
  <si>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</si>
  <si>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</si>
  <si>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</si>
  <si>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</si>
  <si>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</si>
  <si>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</si>
  <si>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</si>
  <si>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</si>
  <si>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</si>
  <si>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</si>
  <si>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</si>
  <si>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</si>
  <si>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</si>
  <si>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</si>
  <si>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</si>
  <si>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</si>
  <si>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</si>
  <si>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</si>
  <si>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</si>
  <si>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</si>
  <si>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</si>
  <si>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</si>
  <si>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</si>
  <si>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</si>
  <si>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</si>
  <si>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</si>
  <si>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</si>
  <si>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</si>
  <si>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</si>
  <si>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</si>
  <si>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</si>
  <si>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</si>
  <si>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</si>
  <si>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</si>
  <si>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</si>
  <si>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</si>
  <si>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</si>
  <si>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</si>
  <si>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</si>
  <si>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</si>
  <si>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</si>
  <si>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</si>
  <si>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</si>
  <si>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</si>
  <si>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</si>
  <si>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</si>
  <si>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</si>
  <si>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</si>
  <si>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</si>
  <si>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</si>
  <si>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</si>
  <si>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</si>
  <si>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</si>
  <si>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</si>
  <si>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</si>
  <si>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</si>
  <si>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</si>
  <si>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</si>
  <si>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</si>
  <si>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</si>
  <si>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</si>
  <si>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</si>
  <si>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</si>
  <si>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</si>
  <si>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</si>
  <si>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</si>
  <si>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</si>
  <si>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</si>
  <si>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</si>
  <si>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</si>
  <si>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</si>
  <si>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</si>
  <si>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</si>
  <si>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</si>
  <si>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</si>
  <si>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</si>
  <si>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</si>
  <si>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</si>
  <si>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</si>
  <si>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</si>
  <si>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</si>
  <si>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</si>
  <si>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</si>
  <si>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</si>
  <si>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</si>
  <si>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</si>
  <si>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</si>
  <si>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</si>
  <si>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</si>
  <si>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</si>
  <si>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</si>
  <si>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</si>
  <si>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</si>
  <si>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</si>
  <si>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</si>
  <si>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</si>
  <si>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</si>
  <si>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декабря 2016 года.</t>
  </si>
  <si>
    <t>муниципального округа СОСНОВАЯ ПОЛЯНА на 1 декабря 2016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</si>
</sst>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1">
      <selection activeCell="D123" sqref="D12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420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</v>
      </c>
      <c r="D7" s="30">
        <f>D8+D20+D23+D26+D34+D44</f>
        <v>69468.8</v>
      </c>
    </row>
    <row r="8" spans="1:4" ht="14.25" customHeight="1">
      <c r="A8" s="44" t="s">
        <v>75</v>
      </c>
      <c r="B8" s="14" t="s">
        <v>6</v>
      </c>
      <c r="C8" s="30">
        <f>C9+C15+C18</f>
        <v>52854.4</v>
      </c>
      <c r="D8" s="30">
        <f>D9+D15+D18</f>
        <v>54554.3</v>
      </c>
    </row>
    <row r="9" spans="1:4" ht="25.5" customHeight="1">
      <c r="A9" s="45" t="s">
        <v>76</v>
      </c>
      <c r="B9" s="36" t="s">
        <v>61</v>
      </c>
      <c r="C9" s="46">
        <f>C10+C11+C12+C13+C14</f>
        <v>47991.4</v>
      </c>
      <c r="D9" s="46">
        <f>D10+D11+D12+D13+D14</f>
        <v>50223.50000000001</v>
      </c>
    </row>
    <row r="10" spans="1:4" ht="25.5" customHeight="1">
      <c r="A10" s="18" t="s">
        <v>63</v>
      </c>
      <c r="B10" s="10" t="s">
        <v>62</v>
      </c>
      <c r="C10" s="20">
        <v>32788.4</v>
      </c>
      <c r="D10" s="3">
        <v>34608.9</v>
      </c>
    </row>
    <row r="11" spans="1:4" ht="39" customHeight="1">
      <c r="A11" s="18" t="s">
        <v>99</v>
      </c>
      <c r="B11" s="10" t="s">
        <v>64</v>
      </c>
      <c r="C11" s="20">
        <v>2</v>
      </c>
      <c r="D11" s="3">
        <v>1.7</v>
      </c>
    </row>
    <row r="12" spans="1:4" ht="41.25" customHeight="1">
      <c r="A12" s="18" t="s">
        <v>65</v>
      </c>
      <c r="B12" s="10" t="s">
        <v>66</v>
      </c>
      <c r="C12" s="20">
        <v>11500</v>
      </c>
      <c r="D12" s="3">
        <v>12033.2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0.9</v>
      </c>
    </row>
    <row r="14" spans="1:4" ht="27" customHeight="1">
      <c r="A14" s="18" t="s">
        <v>69</v>
      </c>
      <c r="B14" s="10" t="s">
        <v>70</v>
      </c>
      <c r="C14" s="20">
        <v>3700</v>
      </c>
      <c r="D14" s="3">
        <v>3578.8</v>
      </c>
    </row>
    <row r="15" spans="1:4" ht="25.5" customHeight="1">
      <c r="A15" s="45" t="s">
        <v>77</v>
      </c>
      <c r="B15" s="36" t="s">
        <v>7</v>
      </c>
      <c r="C15" s="47">
        <f>SUM(C16+C17)</f>
        <v>4563</v>
      </c>
      <c r="D15" s="47">
        <f>SUM(D16+D17)</f>
        <v>4039.6</v>
      </c>
    </row>
    <row r="16" spans="1:4" ht="25.5" customHeight="1">
      <c r="A16" s="18" t="s">
        <v>71</v>
      </c>
      <c r="B16" s="10" t="s">
        <v>7</v>
      </c>
      <c r="C16" s="20">
        <v>4562</v>
      </c>
      <c r="D16" s="3">
        <v>4039.6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300</v>
      </c>
      <c r="D18" s="47">
        <f>SUM(D19)</f>
        <v>291.2</v>
      </c>
    </row>
    <row r="19" spans="1:4" ht="41.25" customHeight="1">
      <c r="A19" s="18" t="s">
        <v>176</v>
      </c>
      <c r="B19" s="88" t="s">
        <v>213</v>
      </c>
      <c r="C19" s="20">
        <v>300</v>
      </c>
      <c r="D19" s="3">
        <v>291.2</v>
      </c>
    </row>
    <row r="20" spans="1:4" ht="15" customHeight="1">
      <c r="A20" s="44" t="s">
        <v>78</v>
      </c>
      <c r="B20" s="14" t="s">
        <v>8</v>
      </c>
      <c r="C20" s="22">
        <f>C21</f>
        <v>5874.5</v>
      </c>
      <c r="D20" s="22">
        <f>D21</f>
        <v>5555.1</v>
      </c>
    </row>
    <row r="21" spans="1:4" ht="15" customHeight="1">
      <c r="A21" s="45" t="s">
        <v>79</v>
      </c>
      <c r="B21" s="36" t="s">
        <v>19</v>
      </c>
      <c r="C21" s="47">
        <f>C22</f>
        <v>5874.5</v>
      </c>
      <c r="D21" s="47">
        <f>D22</f>
        <v>5555.1</v>
      </c>
    </row>
    <row r="22" spans="1:4" ht="64.5" customHeight="1">
      <c r="A22" s="18" t="s">
        <v>15</v>
      </c>
      <c r="B22" s="10" t="s">
        <v>214</v>
      </c>
      <c r="C22" s="20">
        <v>5874.5</v>
      </c>
      <c r="D22" s="3">
        <v>5555.1</v>
      </c>
    </row>
    <row r="23" spans="1:4" ht="40.5" customHeight="1">
      <c r="A23" s="45" t="s">
        <v>178</v>
      </c>
      <c r="B23" s="74" t="s">
        <v>181</v>
      </c>
      <c r="C23" s="47">
        <f>SUM(C24)</f>
        <v>1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2900</v>
      </c>
      <c r="D26" s="33">
        <f t="shared" si="0"/>
        <v>2111</v>
      </c>
    </row>
    <row r="27" spans="1:4" ht="17.25" customHeight="1">
      <c r="A27" s="49" t="s">
        <v>128</v>
      </c>
      <c r="B27" s="36" t="s">
        <v>129</v>
      </c>
      <c r="C27" s="50">
        <f>C28</f>
        <v>2900</v>
      </c>
      <c r="D27" s="50">
        <f>D28</f>
        <v>2111</v>
      </c>
    </row>
    <row r="28" spans="1:4" ht="17.25" customHeight="1">
      <c r="A28" s="49" t="s">
        <v>183</v>
      </c>
      <c r="B28" s="36" t="s">
        <v>184</v>
      </c>
      <c r="C28" s="50">
        <f>SUM(C29)</f>
        <v>2900</v>
      </c>
      <c r="D28" s="50">
        <f>SUM(D29)</f>
        <v>2111</v>
      </c>
    </row>
    <row r="29" spans="1:4" ht="37.5" customHeight="1">
      <c r="A29" s="7" t="s">
        <v>125</v>
      </c>
      <c r="B29" s="10" t="s">
        <v>215</v>
      </c>
      <c r="C29" s="3">
        <f t="shared" si="0"/>
        <v>2900</v>
      </c>
      <c r="D29" s="3">
        <f t="shared" si="0"/>
        <v>2111</v>
      </c>
    </row>
    <row r="30" spans="1:4" ht="64.5" customHeight="1">
      <c r="A30" s="7" t="s">
        <v>127</v>
      </c>
      <c r="B30" s="10" t="s">
        <v>126</v>
      </c>
      <c r="C30" s="3">
        <v>2900</v>
      </c>
      <c r="D30" s="3">
        <v>2111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3547.6</v>
      </c>
      <c r="D34" s="33">
        <f>D35+D37</f>
        <v>6534.2</v>
      </c>
    </row>
    <row r="35" spans="1:4" ht="67.5" customHeight="1">
      <c r="A35" s="45" t="s">
        <v>80</v>
      </c>
      <c r="B35" s="36" t="s">
        <v>10</v>
      </c>
      <c r="C35" s="50">
        <f>SUM(C36)</f>
        <v>200</v>
      </c>
      <c r="D35" s="50">
        <f>SUM(D36)</f>
        <v>125</v>
      </c>
    </row>
    <row r="36" spans="1:4" ht="63" customHeight="1">
      <c r="A36" s="51" t="s">
        <v>37</v>
      </c>
      <c r="B36" s="19" t="s">
        <v>10</v>
      </c>
      <c r="C36" s="21">
        <v>200</v>
      </c>
      <c r="D36" s="21">
        <v>125</v>
      </c>
    </row>
    <row r="37" spans="1:4" ht="24.75" customHeight="1">
      <c r="A37" s="45" t="s">
        <v>35</v>
      </c>
      <c r="B37" s="36" t="s">
        <v>20</v>
      </c>
      <c r="C37" s="50">
        <f>C38</f>
        <v>3347.6</v>
      </c>
      <c r="D37" s="50">
        <f>D38</f>
        <v>6409.2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3347.6</v>
      </c>
      <c r="D38" s="21">
        <f>SUM(D39+D40+D41+D42+D43)</f>
        <v>6409.2</v>
      </c>
    </row>
    <row r="39" spans="1:4" ht="53.25" customHeight="1">
      <c r="A39" s="18" t="s">
        <v>81</v>
      </c>
      <c r="B39" s="19" t="s">
        <v>84</v>
      </c>
      <c r="C39" s="3">
        <v>2500</v>
      </c>
      <c r="D39" s="3">
        <v>5570</v>
      </c>
    </row>
    <row r="40" spans="1:4" ht="52.5" customHeight="1">
      <c r="A40" s="18" t="s">
        <v>82</v>
      </c>
      <c r="B40" s="19" t="s">
        <v>84</v>
      </c>
      <c r="C40" s="3">
        <v>290</v>
      </c>
      <c r="D40" s="3">
        <v>294</v>
      </c>
    </row>
    <row r="41" spans="1:4" ht="51.75" customHeight="1">
      <c r="A41" s="18" t="s">
        <v>419</v>
      </c>
      <c r="B41" s="19" t="s">
        <v>84</v>
      </c>
      <c r="C41" s="3">
        <v>430</v>
      </c>
      <c r="D41" s="3">
        <v>430</v>
      </c>
    </row>
    <row r="42" spans="1:4" ht="51.75" customHeight="1">
      <c r="A42" s="18" t="s">
        <v>83</v>
      </c>
      <c r="B42" s="19" t="s">
        <v>84</v>
      </c>
      <c r="C42" s="3">
        <v>117.6</v>
      </c>
      <c r="D42" s="3">
        <v>105.4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9.8</v>
      </c>
    </row>
    <row r="44" spans="1:4" ht="20.25" customHeight="1">
      <c r="A44" s="44" t="s">
        <v>187</v>
      </c>
      <c r="B44" s="14" t="s">
        <v>190</v>
      </c>
      <c r="C44" s="33">
        <f>C45</f>
        <v>42.1</v>
      </c>
      <c r="D44" s="33">
        <f>D45</f>
        <v>714.2</v>
      </c>
    </row>
    <row r="45" spans="1:4" ht="18.75" customHeight="1">
      <c r="A45" s="45" t="s">
        <v>188</v>
      </c>
      <c r="B45" s="87" t="s">
        <v>191</v>
      </c>
      <c r="C45" s="50">
        <f>SUM(C46)</f>
        <v>42.1</v>
      </c>
      <c r="D45" s="50">
        <f>SUM(D46)</f>
        <v>714.2</v>
      </c>
    </row>
    <row r="46" spans="1:4" ht="39.75" customHeight="1">
      <c r="A46" s="51" t="s">
        <v>189</v>
      </c>
      <c r="B46" s="88" t="s">
        <v>217</v>
      </c>
      <c r="C46" s="21">
        <v>42.1</v>
      </c>
      <c r="D46" s="21">
        <v>714.2</v>
      </c>
    </row>
    <row r="47" spans="1:4" ht="15" customHeight="1">
      <c r="A47" s="44" t="s">
        <v>86</v>
      </c>
      <c r="B47" s="14" t="s">
        <v>11</v>
      </c>
      <c r="C47" s="22">
        <f>C48</f>
        <v>32643.800000000003</v>
      </c>
      <c r="D47" s="22">
        <f>D48</f>
        <v>29319.7</v>
      </c>
    </row>
    <row r="48" spans="1:4" ht="23.25" customHeight="1">
      <c r="A48" s="18" t="s">
        <v>85</v>
      </c>
      <c r="B48" s="10" t="s">
        <v>21</v>
      </c>
      <c r="C48" s="20">
        <f>C49+C52</f>
        <v>32643.800000000003</v>
      </c>
      <c r="D48" s="20">
        <f>D49+D52</f>
        <v>29319.7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18276.5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18276.5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18276.5</v>
      </c>
    </row>
    <row r="52" spans="1:4" ht="25.5" customHeight="1">
      <c r="A52" s="49" t="s">
        <v>88</v>
      </c>
      <c r="B52" s="36" t="s">
        <v>39</v>
      </c>
      <c r="C52" s="47">
        <f>C53+C56</f>
        <v>12705.6</v>
      </c>
      <c r="D52" s="47">
        <f>D53+D56</f>
        <v>11043.2</v>
      </c>
    </row>
    <row r="53" spans="1:4" ht="38.25" customHeight="1">
      <c r="A53" s="52" t="s">
        <v>89</v>
      </c>
      <c r="B53" s="37" t="s">
        <v>40</v>
      </c>
      <c r="C53" s="53">
        <f>C54+C55</f>
        <v>3418.6</v>
      </c>
      <c r="D53" s="53">
        <f>D54+D55</f>
        <v>3026</v>
      </c>
    </row>
    <row r="54" spans="1:4" ht="66.75" customHeight="1">
      <c r="A54" s="7" t="s">
        <v>91</v>
      </c>
      <c r="B54" s="10" t="s">
        <v>219</v>
      </c>
      <c r="C54" s="20">
        <v>3412.6</v>
      </c>
      <c r="D54" s="3">
        <v>3020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6</v>
      </c>
    </row>
    <row r="56" spans="1:4" ht="38.25" customHeight="1">
      <c r="A56" s="52" t="s">
        <v>92</v>
      </c>
      <c r="B56" s="37" t="s">
        <v>96</v>
      </c>
      <c r="C56" s="53">
        <f>C57</f>
        <v>9287</v>
      </c>
      <c r="D56" s="53">
        <f>D57</f>
        <v>8017.2</v>
      </c>
    </row>
    <row r="57" spans="1:4" ht="64.5" customHeight="1">
      <c r="A57" s="7" t="s">
        <v>93</v>
      </c>
      <c r="B57" s="10" t="s">
        <v>220</v>
      </c>
      <c r="C57" s="20">
        <f>C58+C59</f>
        <v>9287</v>
      </c>
      <c r="D57" s="20">
        <f>D58+D59</f>
        <v>8017.2</v>
      </c>
    </row>
    <row r="58" spans="1:4" ht="40.5" customHeight="1">
      <c r="A58" s="7" t="s">
        <v>94</v>
      </c>
      <c r="B58" s="10" t="s">
        <v>221</v>
      </c>
      <c r="C58" s="20">
        <v>6908.3</v>
      </c>
      <c r="D58" s="3">
        <v>5438.7</v>
      </c>
    </row>
    <row r="59" spans="1:4" ht="38.25" customHeight="1">
      <c r="A59" s="8" t="s">
        <v>95</v>
      </c>
      <c r="B59" s="10" t="s">
        <v>222</v>
      </c>
      <c r="C59" s="20">
        <v>2378.7</v>
      </c>
      <c r="D59" s="21">
        <v>2578.5</v>
      </c>
    </row>
    <row r="60" spans="1:4" ht="14.25" customHeight="1">
      <c r="A60" s="8"/>
      <c r="B60" s="14" t="s">
        <v>41</v>
      </c>
      <c r="C60" s="22">
        <f>C7+C47</f>
        <v>97863.4</v>
      </c>
      <c r="D60" s="22">
        <f>D7+D47</f>
        <v>98788.5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2551.4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2551.4</v>
      </c>
    </row>
    <row r="64" spans="1:4" ht="39.75" customHeight="1">
      <c r="A64" s="72" t="s">
        <v>166</v>
      </c>
      <c r="B64" s="25" t="s">
        <v>58</v>
      </c>
      <c r="C64" s="30">
        <f>C65</f>
        <v>1218.1</v>
      </c>
      <c r="D64" s="30">
        <f>D65</f>
        <v>876.2</v>
      </c>
    </row>
    <row r="65" spans="1:4" ht="13.5" customHeight="1">
      <c r="A65" s="72" t="s">
        <v>249</v>
      </c>
      <c r="B65" s="5" t="s">
        <v>223</v>
      </c>
      <c r="C65" s="30">
        <f>C66+C70</f>
        <v>1218.1</v>
      </c>
      <c r="D65" s="30">
        <f>D66+D70</f>
        <v>876.2</v>
      </c>
    </row>
    <row r="66" spans="1:4" ht="70.5" customHeight="1">
      <c r="A66" s="73" t="s">
        <v>251</v>
      </c>
      <c r="B66" s="16" t="s">
        <v>252</v>
      </c>
      <c r="C66" s="46">
        <f>C67</f>
        <v>1203.1</v>
      </c>
      <c r="D66" s="46">
        <f>D67</f>
        <v>863.7</v>
      </c>
    </row>
    <row r="67" spans="1:4" ht="29.25" customHeight="1">
      <c r="A67" s="75" t="s">
        <v>250</v>
      </c>
      <c r="B67" s="76" t="s">
        <v>206</v>
      </c>
      <c r="C67" s="77">
        <f>C68+C69</f>
        <v>1203.1</v>
      </c>
      <c r="D67" s="77">
        <f>D68+D69</f>
        <v>863.7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645.7</v>
      </c>
    </row>
    <row r="69" spans="1:4" ht="41.25" customHeight="1">
      <c r="A69" s="70" t="s">
        <v>254</v>
      </c>
      <c r="B69" s="6" t="s">
        <v>256</v>
      </c>
      <c r="C69" s="17">
        <v>260.6</v>
      </c>
      <c r="D69" s="20">
        <v>218</v>
      </c>
    </row>
    <row r="70" spans="1:4" ht="27" customHeight="1">
      <c r="A70" s="73" t="s">
        <v>257</v>
      </c>
      <c r="B70" s="16" t="s">
        <v>260</v>
      </c>
      <c r="C70" s="46">
        <f>SUM(C71)</f>
        <v>15</v>
      </c>
      <c r="D70" s="46">
        <f>SUM(D71)</f>
        <v>12.5</v>
      </c>
    </row>
    <row r="71" spans="1:4" ht="27.75" customHeight="1">
      <c r="A71" s="75" t="s">
        <v>258</v>
      </c>
      <c r="B71" s="76" t="s">
        <v>200</v>
      </c>
      <c r="C71" s="77">
        <f>C72</f>
        <v>15</v>
      </c>
      <c r="D71" s="77">
        <f>D72</f>
        <v>12.5</v>
      </c>
    </row>
    <row r="72" spans="1:4" ht="28.5" customHeight="1">
      <c r="A72" s="70" t="s">
        <v>259</v>
      </c>
      <c r="B72" s="15" t="s">
        <v>293</v>
      </c>
      <c r="C72" s="17">
        <v>15</v>
      </c>
      <c r="D72" s="17">
        <v>12.5</v>
      </c>
    </row>
    <row r="73" spans="1:4" ht="51.75" customHeight="1">
      <c r="A73" s="72" t="s">
        <v>168</v>
      </c>
      <c r="B73" s="25" t="s">
        <v>245</v>
      </c>
      <c r="C73" s="30">
        <f>C74+C78</f>
        <v>1921.3999999999999</v>
      </c>
      <c r="D73" s="30">
        <f>D74+D78</f>
        <v>1603.2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20.8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20.8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20.8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20.8</v>
      </c>
    </row>
    <row r="78" spans="1:4" ht="41.25" customHeight="1">
      <c r="A78" s="72" t="s">
        <v>266</v>
      </c>
      <c r="B78" s="36" t="s">
        <v>225</v>
      </c>
      <c r="C78" s="30">
        <f>C79+C83+C86</f>
        <v>1780.9999999999998</v>
      </c>
      <c r="D78" s="30">
        <f>D79+D83+D86</f>
        <v>1582.4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1337.9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1337.9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1044.2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293.7</v>
      </c>
    </row>
    <row r="83" spans="1:4" ht="30" customHeight="1">
      <c r="A83" s="73" t="s">
        <v>271</v>
      </c>
      <c r="B83" s="16" t="s">
        <v>260</v>
      </c>
      <c r="C83" s="46">
        <f>SUM(C84)</f>
        <v>258.8</v>
      </c>
      <c r="D83" s="46">
        <f>SUM(D84)</f>
        <v>244.3</v>
      </c>
    </row>
    <row r="84" spans="1:4" ht="28.5" customHeight="1">
      <c r="A84" s="75" t="s">
        <v>272</v>
      </c>
      <c r="B84" s="76" t="s">
        <v>200</v>
      </c>
      <c r="C84" s="77">
        <f>C85</f>
        <v>258.8</v>
      </c>
      <c r="D84" s="77">
        <f>D85</f>
        <v>244.3</v>
      </c>
    </row>
    <row r="85" spans="1:4" ht="29.25" customHeight="1">
      <c r="A85" s="70" t="s">
        <v>273</v>
      </c>
      <c r="B85" s="15" t="s">
        <v>293</v>
      </c>
      <c r="C85" s="17">
        <v>258.8</v>
      </c>
      <c r="D85" s="17">
        <v>244.3</v>
      </c>
    </row>
    <row r="86" spans="1:4" ht="15.75" customHeight="1">
      <c r="A86" s="73" t="s">
        <v>274</v>
      </c>
      <c r="B86" s="16" t="s">
        <v>277</v>
      </c>
      <c r="C86" s="78">
        <f>SUM(C87)</f>
        <v>0.6</v>
      </c>
      <c r="D86" s="78">
        <f>SUM(D87)</f>
        <v>0.2</v>
      </c>
    </row>
    <row r="87" spans="1:4" ht="14.25" customHeight="1">
      <c r="A87" s="75" t="s">
        <v>275</v>
      </c>
      <c r="B87" s="76" t="s">
        <v>169</v>
      </c>
      <c r="C87" s="79">
        <f>SUM(C88)</f>
        <v>0.6</v>
      </c>
      <c r="D87" s="79">
        <f>SUM(D88)</f>
        <v>0.2</v>
      </c>
    </row>
    <row r="88" spans="1:4" ht="27.75" customHeight="1">
      <c r="A88" s="70" t="s">
        <v>276</v>
      </c>
      <c r="B88" s="6" t="s">
        <v>278</v>
      </c>
      <c r="C88" s="26">
        <v>0.6</v>
      </c>
      <c r="D88" s="26">
        <v>0.2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72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72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72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72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72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90020.09999999999</v>
      </c>
      <c r="D104" s="40">
        <f>D105+D171+D181+D187+D215+D221+D247+D232+D253</f>
        <v>70417.8</v>
      </c>
    </row>
    <row r="105" spans="1:4" ht="14.25" customHeight="1">
      <c r="A105" s="72" t="s">
        <v>172</v>
      </c>
      <c r="B105" s="23" t="s">
        <v>36</v>
      </c>
      <c r="C105" s="27">
        <f>C106+C138+C142</f>
        <v>17891.199999999997</v>
      </c>
      <c r="D105" s="27">
        <f>D106+D138+D142</f>
        <v>14471.4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15488.699999999999</v>
      </c>
      <c r="D106" s="4">
        <f>D107+D115+D126+D130</f>
        <v>13222</v>
      </c>
    </row>
    <row r="107" spans="1:4" ht="56.25" customHeight="1">
      <c r="A107" s="72" t="s">
        <v>285</v>
      </c>
      <c r="B107" s="16" t="s">
        <v>226</v>
      </c>
      <c r="C107" s="30">
        <f>C108+C112</f>
        <v>1222.1999999999998</v>
      </c>
      <c r="D107" s="30">
        <f>D108+D112</f>
        <v>1118</v>
      </c>
    </row>
    <row r="108" spans="1:4" ht="71.25" customHeight="1">
      <c r="A108" s="73" t="s">
        <v>286</v>
      </c>
      <c r="B108" s="16" t="s">
        <v>252</v>
      </c>
      <c r="C108" s="46">
        <f>C109</f>
        <v>1203.1</v>
      </c>
      <c r="D108" s="46">
        <f>D109</f>
        <v>1101.4</v>
      </c>
    </row>
    <row r="109" spans="1:4" ht="27" customHeight="1">
      <c r="A109" s="75" t="s">
        <v>287</v>
      </c>
      <c r="B109" s="76" t="s">
        <v>206</v>
      </c>
      <c r="C109" s="77">
        <f>C110+C111</f>
        <v>1203.1</v>
      </c>
      <c r="D109" s="77">
        <f>D110+D111</f>
        <v>1101.4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850.9</v>
      </c>
    </row>
    <row r="111" spans="1:4" ht="42.75" customHeight="1">
      <c r="A111" s="70" t="s">
        <v>289</v>
      </c>
      <c r="B111" s="6" t="s">
        <v>256</v>
      </c>
      <c r="C111" s="17">
        <v>260.6</v>
      </c>
      <c r="D111" s="20">
        <v>250.5</v>
      </c>
    </row>
    <row r="112" spans="1:4" ht="30.75" customHeight="1">
      <c r="A112" s="73" t="s">
        <v>290</v>
      </c>
      <c r="B112" s="16" t="s">
        <v>260</v>
      </c>
      <c r="C112" s="46">
        <f>SUM(C113)</f>
        <v>19.1</v>
      </c>
      <c r="D112" s="46">
        <f>SUM(D113)</f>
        <v>16.6</v>
      </c>
    </row>
    <row r="113" spans="1:4" ht="29.25" customHeight="1">
      <c r="A113" s="75" t="s">
        <v>291</v>
      </c>
      <c r="B113" s="76" t="s">
        <v>200</v>
      </c>
      <c r="C113" s="77">
        <f>C114</f>
        <v>19.1</v>
      </c>
      <c r="D113" s="77">
        <f>D114</f>
        <v>16.6</v>
      </c>
    </row>
    <row r="114" spans="1:4" ht="30" customHeight="1">
      <c r="A114" s="70" t="s">
        <v>292</v>
      </c>
      <c r="B114" s="15" t="s">
        <v>293</v>
      </c>
      <c r="C114" s="17">
        <v>19.1</v>
      </c>
      <c r="D114" s="17">
        <v>16.6</v>
      </c>
    </row>
    <row r="115" spans="1:4" ht="42" customHeight="1">
      <c r="A115" s="72" t="s">
        <v>294</v>
      </c>
      <c r="B115" s="36" t="s">
        <v>227</v>
      </c>
      <c r="C115" s="30">
        <f>C116+C120+C124</f>
        <v>10847.899999999998</v>
      </c>
      <c r="D115" s="30">
        <f>D116+D120+D124</f>
        <v>9172.3</v>
      </c>
    </row>
    <row r="116" spans="1:4" ht="71.25" customHeight="1">
      <c r="A116" s="73" t="s">
        <v>295</v>
      </c>
      <c r="B116" s="16" t="s">
        <v>252</v>
      </c>
      <c r="C116" s="46">
        <f>C117</f>
        <v>8929.3</v>
      </c>
      <c r="D116" s="46">
        <f>D117</f>
        <v>7768.2</v>
      </c>
    </row>
    <row r="117" spans="1:4" ht="27.75" customHeight="1">
      <c r="A117" s="75" t="s">
        <v>296</v>
      </c>
      <c r="B117" s="76" t="s">
        <v>206</v>
      </c>
      <c r="C117" s="77">
        <f>C118+C119</f>
        <v>8929.3</v>
      </c>
      <c r="D117" s="77">
        <f>D118+D119</f>
        <v>7768.2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6004.2</v>
      </c>
    </row>
    <row r="119" spans="1:4" ht="42.75" customHeight="1">
      <c r="A119" s="70" t="s">
        <v>298</v>
      </c>
      <c r="B119" s="6" t="s">
        <v>256</v>
      </c>
      <c r="C119" s="17">
        <v>2067.9</v>
      </c>
      <c r="D119" s="17">
        <v>1764</v>
      </c>
    </row>
    <row r="120" spans="1:4" ht="25.5" customHeight="1">
      <c r="A120" s="73" t="s">
        <v>299</v>
      </c>
      <c r="B120" s="16" t="s">
        <v>260</v>
      </c>
      <c r="C120" s="46">
        <f>SUM(C121)</f>
        <v>1911.3</v>
      </c>
      <c r="D120" s="46">
        <f>SUM(D121)</f>
        <v>1398.2</v>
      </c>
    </row>
    <row r="121" spans="1:4" ht="30" customHeight="1">
      <c r="A121" s="75" t="s">
        <v>300</v>
      </c>
      <c r="B121" s="76" t="s">
        <v>200</v>
      </c>
      <c r="C121" s="77">
        <f>C122</f>
        <v>1911.3</v>
      </c>
      <c r="D121" s="77">
        <f>D122</f>
        <v>1398.2</v>
      </c>
    </row>
    <row r="122" spans="1:4" ht="28.5" customHeight="1">
      <c r="A122" s="70" t="s">
        <v>301</v>
      </c>
      <c r="B122" s="15" t="s">
        <v>293</v>
      </c>
      <c r="C122" s="17">
        <v>1911.3</v>
      </c>
      <c r="D122" s="20">
        <v>1398.2</v>
      </c>
    </row>
    <row r="123" spans="1:4" ht="15.75" customHeight="1">
      <c r="A123" s="73" t="s">
        <v>302</v>
      </c>
      <c r="B123" s="16" t="s">
        <v>277</v>
      </c>
      <c r="C123" s="46">
        <f>C124</f>
        <v>7.3</v>
      </c>
      <c r="D123" s="46">
        <f>D124</f>
        <v>5.9</v>
      </c>
    </row>
    <row r="124" spans="1:4" ht="17.25" customHeight="1">
      <c r="A124" s="73" t="s">
        <v>303</v>
      </c>
      <c r="B124" s="76" t="s">
        <v>169</v>
      </c>
      <c r="C124" s="46">
        <f>SUM(C125)</f>
        <v>7.3</v>
      </c>
      <c r="D124" s="46">
        <f>SUM(D125)</f>
        <v>5.9</v>
      </c>
    </row>
    <row r="125" spans="1:4" ht="27.75" customHeight="1">
      <c r="A125" s="75" t="s">
        <v>304</v>
      </c>
      <c r="B125" s="6" t="s">
        <v>278</v>
      </c>
      <c r="C125" s="77">
        <v>7.3</v>
      </c>
      <c r="D125" s="53">
        <v>5.9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6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6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6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6</v>
      </c>
    </row>
    <row r="130" spans="1:4" ht="54">
      <c r="A130" s="72" t="s">
        <v>310</v>
      </c>
      <c r="B130" s="36" t="s">
        <v>318</v>
      </c>
      <c r="C130" s="33">
        <f>C131+C135</f>
        <v>3412.6</v>
      </c>
      <c r="D130" s="33">
        <f>D131+D135</f>
        <v>2925.7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2806.8999999999996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2806.8999999999996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2120.2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686.7</v>
      </c>
    </row>
    <row r="135" spans="1:4" ht="28.5" customHeight="1">
      <c r="A135" s="72" t="s">
        <v>315</v>
      </c>
      <c r="B135" s="16" t="s">
        <v>260</v>
      </c>
      <c r="C135" s="30">
        <f>C136</f>
        <v>222</v>
      </c>
      <c r="D135" s="30">
        <f>D136</f>
        <v>118.8</v>
      </c>
    </row>
    <row r="136" spans="1:4" ht="28.5" customHeight="1">
      <c r="A136" s="75" t="s">
        <v>316</v>
      </c>
      <c r="B136" s="76" t="s">
        <v>200</v>
      </c>
      <c r="C136" s="82">
        <f>SUM(C137)</f>
        <v>222</v>
      </c>
      <c r="D136" s="82">
        <f>SUM(D137)</f>
        <v>118.8</v>
      </c>
    </row>
    <row r="137" spans="1:4" ht="25.5">
      <c r="A137" s="70" t="s">
        <v>317</v>
      </c>
      <c r="B137" s="15" t="s">
        <v>293</v>
      </c>
      <c r="C137" s="21">
        <v>222</v>
      </c>
      <c r="D137" s="11">
        <v>118.8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2302.5</v>
      </c>
      <c r="D142" s="30">
        <f>D143+D151+D155+D147+D159+D163+D167</f>
        <v>1249.4</v>
      </c>
    </row>
    <row r="143" spans="1:4" ht="42" customHeight="1" hidden="1">
      <c r="A143" s="72" t="s">
        <v>322</v>
      </c>
      <c r="B143" s="29" t="s">
        <v>44</v>
      </c>
      <c r="C143" s="30">
        <f aca="true" t="shared" si="4" ref="C143:D145">C144</f>
        <v>0</v>
      </c>
      <c r="D143" s="30">
        <f t="shared" si="4"/>
        <v>0</v>
      </c>
    </row>
    <row r="144" spans="1:4" ht="27" customHeight="1" hidden="1">
      <c r="A144" s="73" t="s">
        <v>323</v>
      </c>
      <c r="B144" s="16" t="s">
        <v>260</v>
      </c>
      <c r="C144" s="46">
        <f t="shared" si="4"/>
        <v>0</v>
      </c>
      <c r="D144" s="46">
        <f t="shared" si="4"/>
        <v>0</v>
      </c>
    </row>
    <row r="145" spans="1:4" ht="29.25" customHeight="1" hidden="1">
      <c r="A145" s="75" t="s">
        <v>324</v>
      </c>
      <c r="B145" s="76" t="s">
        <v>200</v>
      </c>
      <c r="C145" s="81">
        <f t="shared" si="4"/>
        <v>0</v>
      </c>
      <c r="D145" s="81">
        <f t="shared" si="4"/>
        <v>0</v>
      </c>
    </row>
    <row r="146" spans="1:4" ht="27.75" customHeight="1" hidden="1">
      <c r="A146" s="70" t="s">
        <v>325</v>
      </c>
      <c r="B146" s="15" t="s">
        <v>293</v>
      </c>
      <c r="C146" s="28">
        <v>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1.7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1.7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1.7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1.7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795</v>
      </c>
      <c r="D151" s="30">
        <f t="shared" si="6"/>
        <v>785</v>
      </c>
    </row>
    <row r="152" spans="1:4" ht="27" customHeight="1">
      <c r="A152" s="73" t="s">
        <v>331</v>
      </c>
      <c r="B152" s="16" t="s">
        <v>260</v>
      </c>
      <c r="C152" s="46">
        <f t="shared" si="6"/>
        <v>795</v>
      </c>
      <c r="D152" s="46">
        <f t="shared" si="6"/>
        <v>785</v>
      </c>
    </row>
    <row r="153" spans="1:4" ht="29.25" customHeight="1">
      <c r="A153" s="75" t="s">
        <v>332</v>
      </c>
      <c r="B153" s="76" t="s">
        <v>200</v>
      </c>
      <c r="C153" s="81">
        <f t="shared" si="6"/>
        <v>795</v>
      </c>
      <c r="D153" s="81">
        <f t="shared" si="6"/>
        <v>785</v>
      </c>
    </row>
    <row r="154" spans="1:4" ht="27.75" customHeight="1">
      <c r="A154" s="70" t="s">
        <v>333</v>
      </c>
      <c r="B154" s="15" t="s">
        <v>293</v>
      </c>
      <c r="C154" s="28">
        <v>795</v>
      </c>
      <c r="D154" s="11">
        <v>785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528.6</v>
      </c>
      <c r="D155" s="30">
        <f t="shared" si="7"/>
        <v>150</v>
      </c>
    </row>
    <row r="156" spans="1:4" ht="27.75" customHeight="1">
      <c r="A156" s="72" t="s">
        <v>335</v>
      </c>
      <c r="B156" s="16" t="s">
        <v>260</v>
      </c>
      <c r="C156" s="30">
        <f>SUM(C157)</f>
        <v>528.6</v>
      </c>
      <c r="D156" s="30">
        <f>SUM(D157)</f>
        <v>150</v>
      </c>
    </row>
    <row r="157" spans="1:4" ht="27" customHeight="1">
      <c r="A157" s="75" t="s">
        <v>336</v>
      </c>
      <c r="B157" s="76" t="s">
        <v>200</v>
      </c>
      <c r="C157" s="77">
        <f t="shared" si="7"/>
        <v>528.6</v>
      </c>
      <c r="D157" s="77">
        <f t="shared" si="7"/>
        <v>150</v>
      </c>
    </row>
    <row r="158" spans="1:4" ht="27" customHeight="1">
      <c r="A158" s="70" t="s">
        <v>337</v>
      </c>
      <c r="B158" s="15" t="s">
        <v>293</v>
      </c>
      <c r="C158" s="17">
        <v>528.6</v>
      </c>
      <c r="D158" s="20">
        <v>150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146.9</v>
      </c>
      <c r="D159" s="30">
        <f t="shared" si="8"/>
        <v>36.7</v>
      </c>
    </row>
    <row r="160" spans="1:4" ht="27.75" customHeight="1">
      <c r="A160" s="72" t="s">
        <v>339</v>
      </c>
      <c r="B160" s="16" t="s">
        <v>260</v>
      </c>
      <c r="C160" s="30">
        <f>SUM(C161)</f>
        <v>146.9</v>
      </c>
      <c r="D160" s="30">
        <f>SUM(D161)</f>
        <v>36.7</v>
      </c>
    </row>
    <row r="161" spans="1:4" ht="27.75" customHeight="1">
      <c r="A161" s="75" t="s">
        <v>340</v>
      </c>
      <c r="B161" s="76" t="s">
        <v>200</v>
      </c>
      <c r="C161" s="77">
        <f t="shared" si="8"/>
        <v>146.9</v>
      </c>
      <c r="D161" s="77">
        <f t="shared" si="8"/>
        <v>36.7</v>
      </c>
    </row>
    <row r="162" spans="1:4" ht="27.75" customHeight="1">
      <c r="A162" s="70" t="s">
        <v>341</v>
      </c>
      <c r="B162" s="15" t="s">
        <v>293</v>
      </c>
      <c r="C162" s="17">
        <v>146.9</v>
      </c>
      <c r="D162" s="20">
        <v>36.7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302</v>
      </c>
      <c r="D163" s="30">
        <f t="shared" si="9"/>
        <v>178.7</v>
      </c>
    </row>
    <row r="164" spans="1:4" ht="27.75" customHeight="1">
      <c r="A164" s="72" t="s">
        <v>343</v>
      </c>
      <c r="B164" s="16" t="s">
        <v>260</v>
      </c>
      <c r="C164" s="30">
        <f>SUM(C165)</f>
        <v>302</v>
      </c>
      <c r="D164" s="30">
        <f>SUM(D165)</f>
        <v>178.7</v>
      </c>
    </row>
    <row r="165" spans="1:4" ht="27.75" customHeight="1">
      <c r="A165" s="75" t="s">
        <v>344</v>
      </c>
      <c r="B165" s="76" t="s">
        <v>200</v>
      </c>
      <c r="C165" s="77">
        <f t="shared" si="9"/>
        <v>302</v>
      </c>
      <c r="D165" s="77">
        <f t="shared" si="9"/>
        <v>178.7</v>
      </c>
    </row>
    <row r="166" spans="1:4" ht="27.75" customHeight="1">
      <c r="A166" s="70" t="s">
        <v>345</v>
      </c>
      <c r="B166" s="15" t="s">
        <v>293</v>
      </c>
      <c r="C166" s="17">
        <v>302</v>
      </c>
      <c r="D166" s="20">
        <v>178.7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217</v>
      </c>
      <c r="D167" s="30">
        <f t="shared" si="10"/>
        <v>97.3</v>
      </c>
    </row>
    <row r="168" spans="1:4" ht="28.5" customHeight="1">
      <c r="A168" s="72" t="s">
        <v>347</v>
      </c>
      <c r="B168" s="16" t="s">
        <v>260</v>
      </c>
      <c r="C168" s="30">
        <f>SUM(C169)</f>
        <v>217</v>
      </c>
      <c r="D168" s="30">
        <f>SUM(D169)</f>
        <v>97.3</v>
      </c>
    </row>
    <row r="169" spans="1:4" ht="28.5" customHeight="1">
      <c r="A169" s="75" t="s">
        <v>348</v>
      </c>
      <c r="B169" s="76" t="s">
        <v>200</v>
      </c>
      <c r="C169" s="77">
        <f t="shared" si="10"/>
        <v>217</v>
      </c>
      <c r="D169" s="77">
        <f t="shared" si="10"/>
        <v>97.3</v>
      </c>
    </row>
    <row r="170" spans="1:4" ht="28.5" customHeight="1">
      <c r="A170" s="70" t="s">
        <v>349</v>
      </c>
      <c r="B170" s="15" t="s">
        <v>293</v>
      </c>
      <c r="C170" s="17">
        <v>217</v>
      </c>
      <c r="D170" s="20">
        <v>97.3</v>
      </c>
    </row>
    <row r="171" spans="1:4" ht="26.25" customHeight="1">
      <c r="A171" s="72" t="s">
        <v>0</v>
      </c>
      <c r="B171" s="74" t="s">
        <v>31</v>
      </c>
      <c r="C171" s="30">
        <f>C172</f>
        <v>742.1</v>
      </c>
      <c r="D171" s="30">
        <f>D172</f>
        <v>643.1</v>
      </c>
    </row>
    <row r="172" spans="1:4" ht="39.75" customHeight="1">
      <c r="A172" s="72" t="s">
        <v>1</v>
      </c>
      <c r="B172" s="74" t="s">
        <v>2</v>
      </c>
      <c r="C172" s="30">
        <f>C173+C177</f>
        <v>742.1</v>
      </c>
      <c r="D172" s="30">
        <f>D173+D177</f>
        <v>643.1</v>
      </c>
    </row>
    <row r="173" spans="1:4" ht="98.25" customHeight="1">
      <c r="A173" s="72" t="s">
        <v>350</v>
      </c>
      <c r="B173" s="36" t="s">
        <v>235</v>
      </c>
      <c r="C173" s="30">
        <f>C174</f>
        <v>643.1</v>
      </c>
      <c r="D173" s="30">
        <f>D174</f>
        <v>643.1</v>
      </c>
    </row>
    <row r="174" spans="1:4" ht="27.75" customHeight="1">
      <c r="A174" s="72" t="s">
        <v>351</v>
      </c>
      <c r="B174" s="16" t="s">
        <v>260</v>
      </c>
      <c r="C174" s="30">
        <f>C175</f>
        <v>643.1</v>
      </c>
      <c r="D174" s="30">
        <f>D175</f>
        <v>643.1</v>
      </c>
    </row>
    <row r="175" spans="1:4" ht="30" customHeight="1">
      <c r="A175" s="75" t="s">
        <v>352</v>
      </c>
      <c r="B175" s="76" t="s">
        <v>200</v>
      </c>
      <c r="C175" s="77">
        <f>SUM(C176)</f>
        <v>643.1</v>
      </c>
      <c r="D175" s="77">
        <f>SUM(D176)</f>
        <v>643.1</v>
      </c>
    </row>
    <row r="176" spans="1:4" ht="30" customHeight="1">
      <c r="A176" s="70" t="s">
        <v>353</v>
      </c>
      <c r="B176" s="15" t="s">
        <v>293</v>
      </c>
      <c r="C176" s="17">
        <v>643.1</v>
      </c>
      <c r="D176" s="20">
        <v>643.1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625.4</v>
      </c>
      <c r="D181" s="30">
        <f>D182</f>
        <v>625.4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625.4</v>
      </c>
      <c r="D182" s="30">
        <f t="shared" si="12"/>
        <v>625.4</v>
      </c>
    </row>
    <row r="183" spans="1:4" ht="112.5" customHeight="1">
      <c r="A183" s="72" t="s">
        <v>358</v>
      </c>
      <c r="B183" s="36" t="s">
        <v>236</v>
      </c>
      <c r="C183" s="30">
        <f t="shared" si="12"/>
        <v>625.4</v>
      </c>
      <c r="D183" s="30">
        <f t="shared" si="12"/>
        <v>625.4</v>
      </c>
    </row>
    <row r="184" spans="1:4" ht="30" customHeight="1">
      <c r="A184" s="72" t="s">
        <v>359</v>
      </c>
      <c r="B184" s="16" t="s">
        <v>260</v>
      </c>
      <c r="C184" s="30">
        <f>C185</f>
        <v>625.4</v>
      </c>
      <c r="D184" s="30">
        <f>D185</f>
        <v>625.4</v>
      </c>
    </row>
    <row r="185" spans="1:4" ht="28.5" customHeight="1">
      <c r="A185" s="75" t="s">
        <v>360</v>
      </c>
      <c r="B185" s="76" t="s">
        <v>200</v>
      </c>
      <c r="C185" s="77">
        <f t="shared" si="12"/>
        <v>625.4</v>
      </c>
      <c r="D185" s="77">
        <f t="shared" si="12"/>
        <v>625.4</v>
      </c>
    </row>
    <row r="186" spans="1:4" ht="25.5">
      <c r="A186" s="70" t="s">
        <v>361</v>
      </c>
      <c r="B186" s="15" t="s">
        <v>293</v>
      </c>
      <c r="C186" s="17">
        <v>625.4</v>
      </c>
      <c r="D186" s="20">
        <v>625.4</v>
      </c>
    </row>
    <row r="187" spans="1:4" ht="19.5" customHeight="1">
      <c r="A187" s="72" t="s">
        <v>138</v>
      </c>
      <c r="B187" s="14" t="s">
        <v>32</v>
      </c>
      <c r="C187" s="30">
        <f>C188</f>
        <v>53080.1</v>
      </c>
      <c r="D187" s="30">
        <f>D188</f>
        <v>39777.4</v>
      </c>
    </row>
    <row r="188" spans="1:4" ht="15" customHeight="1">
      <c r="A188" s="72" t="s">
        <v>139</v>
      </c>
      <c r="B188" s="14" t="s">
        <v>45</v>
      </c>
      <c r="C188" s="30">
        <f>C189+C193+C197+C204</f>
        <v>53080.1</v>
      </c>
      <c r="D188" s="30">
        <f>D189+D193+D197+D204</f>
        <v>39777.4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23536.6</v>
      </c>
      <c r="D189" s="30">
        <f t="shared" si="13"/>
        <v>16489.5</v>
      </c>
    </row>
    <row r="190" spans="1:4" ht="26.25" customHeight="1">
      <c r="A190" s="72" t="s">
        <v>363</v>
      </c>
      <c r="B190" s="16" t="s">
        <v>260</v>
      </c>
      <c r="C190" s="30">
        <f t="shared" si="13"/>
        <v>23536.6</v>
      </c>
      <c r="D190" s="30">
        <f t="shared" si="13"/>
        <v>16489.5</v>
      </c>
    </row>
    <row r="191" spans="1:4" ht="30.75" customHeight="1">
      <c r="A191" s="75" t="s">
        <v>364</v>
      </c>
      <c r="B191" s="76" t="s">
        <v>200</v>
      </c>
      <c r="C191" s="77">
        <f t="shared" si="13"/>
        <v>23536.6</v>
      </c>
      <c r="D191" s="77">
        <f t="shared" si="13"/>
        <v>16489.5</v>
      </c>
    </row>
    <row r="192" spans="1:4" ht="30.75" customHeight="1">
      <c r="A192" s="70" t="s">
        <v>365</v>
      </c>
      <c r="B192" s="15" t="s">
        <v>293</v>
      </c>
      <c r="C192" s="28">
        <v>23536.6</v>
      </c>
      <c r="D192" s="11">
        <v>16489.5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1135</v>
      </c>
      <c r="D193" s="30">
        <f t="shared" si="14"/>
        <v>1132.9</v>
      </c>
    </row>
    <row r="194" spans="1:4" ht="27" customHeight="1">
      <c r="A194" s="72" t="s">
        <v>367</v>
      </c>
      <c r="B194" s="16" t="s">
        <v>260</v>
      </c>
      <c r="C194" s="30">
        <f t="shared" si="14"/>
        <v>1135</v>
      </c>
      <c r="D194" s="30">
        <f t="shared" si="14"/>
        <v>1132.9</v>
      </c>
    </row>
    <row r="195" spans="1:4" ht="26.25" customHeight="1">
      <c r="A195" s="75" t="s">
        <v>368</v>
      </c>
      <c r="B195" s="76" t="s">
        <v>200</v>
      </c>
      <c r="C195" s="77">
        <f t="shared" si="14"/>
        <v>1135</v>
      </c>
      <c r="D195" s="77">
        <f t="shared" si="14"/>
        <v>1132.9</v>
      </c>
    </row>
    <row r="196" spans="1:4" ht="26.25" customHeight="1">
      <c r="A196" s="70" t="s">
        <v>369</v>
      </c>
      <c r="B196" s="15" t="s">
        <v>293</v>
      </c>
      <c r="C196" s="28">
        <v>1135</v>
      </c>
      <c r="D196" s="11">
        <v>1132.9</v>
      </c>
    </row>
    <row r="197" spans="1:4" ht="20.25" customHeight="1">
      <c r="A197" s="72" t="s">
        <v>370</v>
      </c>
      <c r="B197" s="36" t="s">
        <v>46</v>
      </c>
      <c r="C197" s="30">
        <f>C198+C201</f>
        <v>5792.5</v>
      </c>
      <c r="D197" s="30">
        <f>D198+D201</f>
        <v>4970.7</v>
      </c>
    </row>
    <row r="198" spans="1:4" ht="26.25" customHeight="1">
      <c r="A198" s="72" t="s">
        <v>371</v>
      </c>
      <c r="B198" s="16" t="s">
        <v>260</v>
      </c>
      <c r="C198" s="30">
        <f>C199</f>
        <v>4592.5</v>
      </c>
      <c r="D198" s="30">
        <f>D199</f>
        <v>4016.4</v>
      </c>
    </row>
    <row r="199" spans="1:4" ht="31.5" customHeight="1">
      <c r="A199" s="75" t="s">
        <v>372</v>
      </c>
      <c r="B199" s="76" t="s">
        <v>200</v>
      </c>
      <c r="C199" s="77">
        <f>C200</f>
        <v>4592.5</v>
      </c>
      <c r="D199" s="77">
        <f>D200</f>
        <v>4016.4</v>
      </c>
    </row>
    <row r="200" spans="1:4" ht="31.5" customHeight="1">
      <c r="A200" s="70" t="s">
        <v>373</v>
      </c>
      <c r="B200" s="15" t="s">
        <v>293</v>
      </c>
      <c r="C200" s="28">
        <v>4592.5</v>
      </c>
      <c r="D200" s="11">
        <v>4016.4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954.3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954.3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954.3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22616</v>
      </c>
      <c r="D204" s="30">
        <f t="shared" si="15"/>
        <v>17184.3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22616</v>
      </c>
      <c r="D205" s="30">
        <f t="shared" si="15"/>
        <v>17184.3</v>
      </c>
    </row>
    <row r="206" spans="1:4" ht="30.75" customHeight="1">
      <c r="A206" s="75" t="s">
        <v>379</v>
      </c>
      <c r="B206" s="76" t="s">
        <v>200</v>
      </c>
      <c r="C206" s="77">
        <f t="shared" si="15"/>
        <v>22616</v>
      </c>
      <c r="D206" s="77">
        <f t="shared" si="15"/>
        <v>17184.3</v>
      </c>
    </row>
    <row r="207" spans="1:4" ht="30.75" customHeight="1">
      <c r="A207" s="70" t="s">
        <v>380</v>
      </c>
      <c r="B207" s="15" t="s">
        <v>293</v>
      </c>
      <c r="C207" s="28">
        <v>22616</v>
      </c>
      <c r="D207" s="11">
        <v>17184.3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120.1</v>
      </c>
      <c r="D215" s="30">
        <f>D216</f>
        <v>45.1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120.1</v>
      </c>
      <c r="D216" s="30">
        <f t="shared" si="17"/>
        <v>45.1</v>
      </c>
    </row>
    <row r="217" spans="1:4" ht="96" customHeight="1">
      <c r="A217" s="72" t="s">
        <v>382</v>
      </c>
      <c r="B217" s="36" t="s">
        <v>238</v>
      </c>
      <c r="C217" s="30">
        <f t="shared" si="17"/>
        <v>120.1</v>
      </c>
      <c r="D217" s="30">
        <f t="shared" si="17"/>
        <v>45.1</v>
      </c>
    </row>
    <row r="218" spans="1:4" ht="26.25" customHeight="1">
      <c r="A218" s="72" t="s">
        <v>383</v>
      </c>
      <c r="B218" s="16" t="s">
        <v>260</v>
      </c>
      <c r="C218" s="30">
        <f t="shared" si="17"/>
        <v>120.1</v>
      </c>
      <c r="D218" s="30">
        <f t="shared" si="17"/>
        <v>45.1</v>
      </c>
    </row>
    <row r="219" spans="1:4" ht="30.75" customHeight="1">
      <c r="A219" s="75" t="s">
        <v>384</v>
      </c>
      <c r="B219" s="76" t="s">
        <v>200</v>
      </c>
      <c r="C219" s="77">
        <f t="shared" si="17"/>
        <v>120.1</v>
      </c>
      <c r="D219" s="77">
        <f t="shared" si="17"/>
        <v>45.1</v>
      </c>
    </row>
    <row r="220" spans="1:4" ht="30.75" customHeight="1">
      <c r="A220" s="70" t="s">
        <v>385</v>
      </c>
      <c r="B220" s="15" t="s">
        <v>293</v>
      </c>
      <c r="C220" s="28">
        <v>120.1</v>
      </c>
      <c r="D220" s="28">
        <v>45.1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3443.2</v>
      </c>
      <c r="D221" s="30">
        <f t="shared" si="18"/>
        <v>2913.1</v>
      </c>
    </row>
    <row r="222" spans="1:4" ht="12.75">
      <c r="A222" s="85" t="s">
        <v>152</v>
      </c>
      <c r="B222" s="14" t="s">
        <v>13</v>
      </c>
      <c r="C222" s="30">
        <f>C223+C228</f>
        <v>3443.2</v>
      </c>
      <c r="D222" s="30">
        <f>D223+D228</f>
        <v>2913.1</v>
      </c>
    </row>
    <row r="223" spans="1:4" ht="40.5">
      <c r="A223" s="85" t="s">
        <v>386</v>
      </c>
      <c r="B223" s="36" t="s">
        <v>240</v>
      </c>
      <c r="C223" s="30">
        <f t="shared" si="18"/>
        <v>983</v>
      </c>
      <c r="D223" s="30">
        <f t="shared" si="18"/>
        <v>858</v>
      </c>
    </row>
    <row r="224" spans="1:4" ht="27.75" customHeight="1">
      <c r="A224" s="85" t="s">
        <v>387</v>
      </c>
      <c r="B224" s="16" t="s">
        <v>260</v>
      </c>
      <c r="C224" s="30">
        <f>C225+C227</f>
        <v>983</v>
      </c>
      <c r="D224" s="30">
        <f>D225+D227</f>
        <v>858</v>
      </c>
    </row>
    <row r="225" spans="1:4" ht="27.75" customHeight="1">
      <c r="A225" s="86" t="s">
        <v>388</v>
      </c>
      <c r="B225" s="76" t="s">
        <v>200</v>
      </c>
      <c r="C225" s="77">
        <f>C226</f>
        <v>983</v>
      </c>
      <c r="D225" s="77">
        <f>D226</f>
        <v>858</v>
      </c>
    </row>
    <row r="226" spans="1:4" ht="25.5">
      <c r="A226" s="84" t="s">
        <v>389</v>
      </c>
      <c r="B226" s="15" t="s">
        <v>293</v>
      </c>
      <c r="C226" s="17">
        <v>983</v>
      </c>
      <c r="D226" s="20">
        <v>858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2460.2</v>
      </c>
      <c r="D228" s="30">
        <f t="shared" si="19"/>
        <v>2055.1</v>
      </c>
    </row>
    <row r="229" spans="1:4" ht="27" customHeight="1">
      <c r="A229" s="72" t="s">
        <v>391</v>
      </c>
      <c r="B229" s="16" t="s">
        <v>260</v>
      </c>
      <c r="C229" s="30">
        <f t="shared" si="19"/>
        <v>2460.2</v>
      </c>
      <c r="D229" s="30">
        <f t="shared" si="19"/>
        <v>2055.1</v>
      </c>
    </row>
    <row r="230" spans="1:4" ht="29.25" customHeight="1">
      <c r="A230" s="75" t="s">
        <v>392</v>
      </c>
      <c r="B230" s="76" t="s">
        <v>200</v>
      </c>
      <c r="C230" s="77">
        <f t="shared" si="19"/>
        <v>2460.2</v>
      </c>
      <c r="D230" s="77">
        <f t="shared" si="19"/>
        <v>2055.1</v>
      </c>
    </row>
    <row r="231" spans="1:4" ht="29.25" customHeight="1">
      <c r="A231" s="70" t="s">
        <v>393</v>
      </c>
      <c r="B231" s="15" t="s">
        <v>293</v>
      </c>
      <c r="C231" s="17">
        <v>2460.2</v>
      </c>
      <c r="D231" s="20">
        <v>2055.1</v>
      </c>
    </row>
    <row r="232" spans="1:4" ht="12.75">
      <c r="A232" s="85" t="s">
        <v>153</v>
      </c>
      <c r="B232" s="14" t="s">
        <v>34</v>
      </c>
      <c r="C232" s="30">
        <f>C233+C238</f>
        <v>10422.6</v>
      </c>
      <c r="D232" s="30">
        <f>D233+D238</f>
        <v>9121.8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592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592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592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592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592</v>
      </c>
    </row>
    <row r="238" spans="1:4" ht="12.75">
      <c r="A238" s="85" t="s">
        <v>155</v>
      </c>
      <c r="B238" s="14" t="s">
        <v>48</v>
      </c>
      <c r="C238" s="30">
        <f>C239+C243</f>
        <v>9776.7</v>
      </c>
      <c r="D238" s="30">
        <f>D239+D243</f>
        <v>8529.8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6908.3</v>
      </c>
      <c r="D239" s="30">
        <f t="shared" si="21"/>
        <v>5906.4</v>
      </c>
    </row>
    <row r="240" spans="1:4" ht="12.75">
      <c r="A240" s="85" t="s">
        <v>402</v>
      </c>
      <c r="B240" s="14" t="s">
        <v>398</v>
      </c>
      <c r="C240" s="30">
        <f t="shared" si="21"/>
        <v>6908.3</v>
      </c>
      <c r="D240" s="33">
        <f t="shared" si="21"/>
        <v>5906.4</v>
      </c>
    </row>
    <row r="241" spans="1:4" ht="25.5">
      <c r="A241" s="86" t="s">
        <v>403</v>
      </c>
      <c r="B241" s="37" t="s">
        <v>205</v>
      </c>
      <c r="C241" s="77">
        <f t="shared" si="21"/>
        <v>6908.3</v>
      </c>
      <c r="D241" s="82">
        <f t="shared" si="21"/>
        <v>5906.4</v>
      </c>
    </row>
    <row r="242" spans="1:4" ht="25.5">
      <c r="A242" s="84" t="s">
        <v>404</v>
      </c>
      <c r="B242" s="10" t="s">
        <v>405</v>
      </c>
      <c r="C242" s="17">
        <v>6908.3</v>
      </c>
      <c r="D242" s="32">
        <v>5906.4</v>
      </c>
    </row>
    <row r="243" spans="1:4" ht="54">
      <c r="A243" s="85" t="s">
        <v>406</v>
      </c>
      <c r="B243" s="36" t="s">
        <v>247</v>
      </c>
      <c r="C243" s="30">
        <f>C244</f>
        <v>2868.4</v>
      </c>
      <c r="D243" s="33">
        <f aca="true" t="shared" si="22" ref="C243:D245">D244</f>
        <v>2623.4</v>
      </c>
    </row>
    <row r="244" spans="1:4" ht="14.25" customHeight="1">
      <c r="A244" s="85" t="s">
        <v>407</v>
      </c>
      <c r="B244" s="14" t="s">
        <v>398</v>
      </c>
      <c r="C244" s="30">
        <f t="shared" si="22"/>
        <v>2868.4</v>
      </c>
      <c r="D244" s="33">
        <f t="shared" si="22"/>
        <v>2623.4</v>
      </c>
    </row>
    <row r="245" spans="1:4" ht="25.5">
      <c r="A245" s="86" t="s">
        <v>408</v>
      </c>
      <c r="B245" s="37" t="s">
        <v>242</v>
      </c>
      <c r="C245" s="77">
        <f t="shared" si="22"/>
        <v>2868.4</v>
      </c>
      <c r="D245" s="82">
        <f t="shared" si="22"/>
        <v>2623.4</v>
      </c>
    </row>
    <row r="246" spans="1:4" ht="25.5">
      <c r="A246" s="84" t="s">
        <v>409</v>
      </c>
      <c r="B246" s="10" t="s">
        <v>410</v>
      </c>
      <c r="C246" s="17">
        <v>2868.4</v>
      </c>
      <c r="D246" s="32">
        <v>2623.4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1359</v>
      </c>
      <c r="D247" s="33">
        <f t="shared" si="23"/>
        <v>759</v>
      </c>
    </row>
    <row r="248" spans="1:4" ht="12.75">
      <c r="A248" s="85" t="s">
        <v>158</v>
      </c>
      <c r="B248" s="14" t="s">
        <v>97</v>
      </c>
      <c r="C248" s="30">
        <f t="shared" si="23"/>
        <v>1359</v>
      </c>
      <c r="D248" s="33">
        <f t="shared" si="23"/>
        <v>759</v>
      </c>
    </row>
    <row r="249" spans="1:4" ht="94.5">
      <c r="A249" s="85" t="s">
        <v>411</v>
      </c>
      <c r="B249" s="36" t="s">
        <v>243</v>
      </c>
      <c r="C249" s="30">
        <f t="shared" si="23"/>
        <v>1359</v>
      </c>
      <c r="D249" s="33">
        <f t="shared" si="23"/>
        <v>759</v>
      </c>
    </row>
    <row r="250" spans="1:4" ht="29.25" customHeight="1">
      <c r="A250" s="85" t="s">
        <v>412</v>
      </c>
      <c r="B250" s="16" t="s">
        <v>260</v>
      </c>
      <c r="C250" s="30">
        <f>C251</f>
        <v>1359</v>
      </c>
      <c r="D250" s="30">
        <f>D251</f>
        <v>759</v>
      </c>
    </row>
    <row r="251" spans="1:4" ht="30" customHeight="1">
      <c r="A251" s="86" t="s">
        <v>413</v>
      </c>
      <c r="B251" s="76" t="s">
        <v>200</v>
      </c>
      <c r="C251" s="77">
        <f t="shared" si="23"/>
        <v>1359</v>
      </c>
      <c r="D251" s="82">
        <f t="shared" si="23"/>
        <v>759</v>
      </c>
    </row>
    <row r="252" spans="1:4" ht="25.5">
      <c r="A252" s="84" t="s">
        <v>414</v>
      </c>
      <c r="B252" s="15" t="s">
        <v>293</v>
      </c>
      <c r="C252" s="17">
        <v>1359</v>
      </c>
      <c r="D252" s="32">
        <v>759</v>
      </c>
    </row>
    <row r="253" spans="1:4" ht="12.75">
      <c r="A253" s="85" t="s">
        <v>160</v>
      </c>
      <c r="B253" s="14" t="s">
        <v>98</v>
      </c>
      <c r="C253" s="30">
        <f>SUM(C254)</f>
        <v>2336.4</v>
      </c>
      <c r="D253" s="30">
        <f>SUM(D254)</f>
        <v>2061.5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2336.4</v>
      </c>
      <c r="D254" s="30">
        <f t="shared" si="24"/>
        <v>2061.5</v>
      </c>
    </row>
    <row r="255" spans="1:4" ht="94.5" customHeight="1">
      <c r="A255" s="85" t="s">
        <v>415</v>
      </c>
      <c r="B255" s="90" t="s">
        <v>244</v>
      </c>
      <c r="C255" s="30">
        <f t="shared" si="24"/>
        <v>2336.4</v>
      </c>
      <c r="D255" s="30">
        <f t="shared" si="24"/>
        <v>2061.5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2336.4</v>
      </c>
      <c r="D256" s="30">
        <f t="shared" si="24"/>
        <v>2061.5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2336.4</v>
      </c>
      <c r="D257" s="77">
        <f t="shared" si="24"/>
        <v>2061.5</v>
      </c>
    </row>
    <row r="258" spans="1:4" ht="25.5">
      <c r="A258" s="84" t="s">
        <v>418</v>
      </c>
      <c r="B258" s="15" t="s">
        <v>293</v>
      </c>
      <c r="C258" s="28">
        <v>2336.4</v>
      </c>
      <c r="D258" s="28">
        <v>2061.5</v>
      </c>
    </row>
    <row r="259" spans="1:4" ht="16.5" customHeight="1">
      <c r="A259" s="31"/>
      <c r="B259" s="42" t="s">
        <v>49</v>
      </c>
      <c r="C259" s="24">
        <f>C62+C94+C104</f>
        <v>93231.59999999999</v>
      </c>
      <c r="D259" s="24">
        <f>D62+D94+D104</f>
        <v>72969.2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421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-4631.800000000003</v>
      </c>
      <c r="D6" s="66">
        <v>284</v>
      </c>
      <c r="E6" s="66">
        <f>SUM(E7)</f>
        <v>-25819.300000000003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-4631.800000000003</v>
      </c>
      <c r="D7" s="66">
        <v>284</v>
      </c>
      <c r="E7" s="66">
        <f>SUM(E16)</f>
        <v>-25819.300000000003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97863.4</v>
      </c>
      <c r="D8" s="66">
        <f t="shared" si="0"/>
        <v>98788.5</v>
      </c>
      <c r="E8" s="66">
        <f t="shared" si="0"/>
        <v>98788.5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97863.4</v>
      </c>
      <c r="D9" s="68">
        <f t="shared" si="0"/>
        <v>98788.5</v>
      </c>
      <c r="E9" s="68">
        <f t="shared" si="0"/>
        <v>98788.5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97863.4</v>
      </c>
      <c r="D10" s="68">
        <f t="shared" si="0"/>
        <v>98788.5</v>
      </c>
      <c r="E10" s="68">
        <f t="shared" si="0"/>
        <v>98788.5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97863.4</v>
      </c>
      <c r="D11" s="68">
        <f>SUM(отчет!D60)</f>
        <v>98788.5</v>
      </c>
      <c r="E11" s="68">
        <f>SUM(отчет!D60)</f>
        <v>98788.5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93231.59999999999</v>
      </c>
      <c r="D12" s="66">
        <f t="shared" si="1"/>
        <v>0</v>
      </c>
      <c r="E12" s="66">
        <f t="shared" si="1"/>
        <v>72969.2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93231.59999999999</v>
      </c>
      <c r="D13" s="68">
        <f t="shared" si="1"/>
        <v>0</v>
      </c>
      <c r="E13" s="68">
        <f t="shared" si="1"/>
        <v>72969.2</v>
      </c>
    </row>
    <row r="14" spans="1:5" ht="33" customHeight="1">
      <c r="A14" s="67" t="s">
        <v>120</v>
      </c>
      <c r="B14" s="13" t="s">
        <v>121</v>
      </c>
      <c r="C14" s="68">
        <f t="shared" si="1"/>
        <v>93231.59999999999</v>
      </c>
      <c r="D14" s="68">
        <f t="shared" si="1"/>
        <v>0</v>
      </c>
      <c r="E14" s="68">
        <f t="shared" si="1"/>
        <v>72969.2</v>
      </c>
    </row>
    <row r="15" spans="1:5" ht="42" customHeight="1">
      <c r="A15" s="67" t="s">
        <v>122</v>
      </c>
      <c r="B15" s="13" t="s">
        <v>123</v>
      </c>
      <c r="C15" s="68">
        <f>SUM(отчет!C259)</f>
        <v>93231.59999999999</v>
      </c>
      <c r="D15" s="59"/>
      <c r="E15" s="68">
        <f>SUM(отчет!D259)</f>
        <v>72969.2</v>
      </c>
    </row>
    <row r="16" spans="1:5" ht="19.5" customHeight="1">
      <c r="A16" s="99" t="s">
        <v>124</v>
      </c>
      <c r="B16" s="99"/>
      <c r="C16" s="66">
        <f>SUM(C12-C8)</f>
        <v>-4631.800000000003</v>
      </c>
      <c r="D16" s="66">
        <f>SUM(D12-D8)</f>
        <v>-98788.5</v>
      </c>
      <c r="E16" s="66">
        <f>SUM(E12-E8)</f>
        <v>-25819.300000000003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2016-12-19T12:50:31Z</dcterms:modified>
  <cp:category/>
  <cp:version/>
  <cp:contentType/>
  <cp:contentStatus/>
</cp:coreProperties>
</file>