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>
    <definedName name="_xlnm.Print_Titles" localSheetId="1">'ведомственная'!$9:$11</definedName>
    <definedName name="_xlnm.Print_Titles" localSheetId="0">'доходы'!$10:$12</definedName>
    <definedName name="_xlnm.Print_Titles" localSheetId="2">'расходы'!$11:$13</definedName>
    <definedName name="_xlnm.Print_Titles" localSheetId="3">'расходы подр.'!$11:$13</definedName>
  </definedNames>
  <calcPr fullCalcOnLoad="1"/>
</workbook>
</file>

<file path=xl/sharedStrings.xml><?xml version="1.0" encoding="utf-8"?>
<sst xmlns="http://schemas.openxmlformats.org/spreadsheetml/2006/main" count="2027" uniqueCount="429">
  <si>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</si>
  <si>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</si>
  <si>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</si>
  <si>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</si>
  <si>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</si>
  <si>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</si>
  <si>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</si>
  <si>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</si>
  <si>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</si>
  <si>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</si>
  <si>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</si>
  <si>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</si>
  <si>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</si>
  <si>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</si>
  <si>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</si>
  <si>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</si>
  <si>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</si>
  <si>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</si>
  <si>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</si>
  <si>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</si>
  <si>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</si>
  <si>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</si>
  <si>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</si>
  <si>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</si>
  <si>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</si>
  <si>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</si>
  <si>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</si>
  <si>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</si>
  <si>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</si>
  <si>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</si>
  <si>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</si>
  <si>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</si>
  <si>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</si>
  <si>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</si>
  <si>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</si>
  <si>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</si>
  <si>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</si>
  <si>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</si>
  <si>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</si>
  <si>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</si>
  <si>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</si>
  <si>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</si>
  <si>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</si>
  <si>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</si>
  <si>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</si>
  <si>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</si>
  <si>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</si>
  <si>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</si>
  <si>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</si>
  <si>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</si>
  <si>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</si>
  <si>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</si>
  <si>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</si>
  <si>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</si>
  <si>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</si>
  <si>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</si>
  <si>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</si>
  <si>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</si>
  <si>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</si>
  <si>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</si>
  <si>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</si>
  <si>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</si>
  <si>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</si>
  <si>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</si>
  <si>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</si>
  <si>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</si>
  <si>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</si>
  <si>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</si>
  <si>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</si>
  <si>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</si>
  <si>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</si>
  <si>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</si>
  <si>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</si>
  <si>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</si>
  <si>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</si>
  <si>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</si>
  <si>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</si>
  <si>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</si>
  <si>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</si>
  <si>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</si>
  <si>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</si>
  <si>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</si>
  <si>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</si>
  <si>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</si>
  <si>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</si>
  <si>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</si>
  <si>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</si>
  <si>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</si>
  <si>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</si>
  <si>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</si>
  <si>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</si>
  <si>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</si>
  <si>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</si>
  <si>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</si>
  <si>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</si>
  <si>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</si>
  <si>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</si>
  <si>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</si>
  <si>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</si>
  <si>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</si>
  <si>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</si>
  <si>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</si>
  <si>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</si>
  <si>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</si>
  <si>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</si>
  <si>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</si>
  <si>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</si>
  <si>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</si>
  <si>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</si>
  <si>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</si>
  <si>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</si>
  <si>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</si>
  <si>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</si>
  <si>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</si>
  <si>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</si>
  <si>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</si>
  <si>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</si>
  <si>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</si>
  <si>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</si>
  <si>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</si>
  <si>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</si>
  <si>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</si>
  <si>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</si>
  <si>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</si>
  <si>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</si>
  <si>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</si>
  <si>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</si>
  <si>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</si>
  <si>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</si>
  <si>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</si>
  <si>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</si>
  <si>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</si>
  <si>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</si>
  <si>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</si>
  <si>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</si>
  <si>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</si>
  <si>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</si>
  <si>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</si>
  <si>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</si>
  <si>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</si>
  <si>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</si>
  <si>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</si>
  <si>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</si>
  <si>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</si>
  <si>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</si>
  <si>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</si>
  <si>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</si>
  <si>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</si>
  <si>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</si>
  <si>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</si>
  <si>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</si>
  <si>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</si>
  <si>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</si>
  <si>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</si>
  <si>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</si>
  <si>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</si>
  <si>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</si>
  <si>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</si>
  <si>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</si>
  <si>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</si>
  <si>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</si>
  <si>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</si>
  <si>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</si>
  <si>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</si>
  <si>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</si>
  <si>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</si>
  <si>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</si>
  <si>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</si>
  <si>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</si>
  <si>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</si>
  <si>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</si>
  <si>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</si>
  <si>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</si>
  <si>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</si>
  <si>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</si>
  <si>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</si>
  <si>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</si>
  <si>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</si>
  <si>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</si>
  <si>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</si>
  <si>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21900 00081</t>
  </si>
  <si>
    <t>21900 00091</t>
  </si>
  <si>
    <t>60000 00131</t>
  </si>
  <si>
    <t>60000 00141</t>
  </si>
  <si>
    <t>60000 00151</t>
  </si>
  <si>
    <t>60000 00161</t>
  </si>
  <si>
    <t>42800 00181</t>
  </si>
  <si>
    <t>50500 00231</t>
  </si>
  <si>
    <t>48700 00241</t>
  </si>
  <si>
    <t>45700 00251</t>
  </si>
  <si>
    <t>1.3.2.</t>
  </si>
  <si>
    <t>1.3.2.1.</t>
  </si>
  <si>
    <t>1.4.2.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</si>
  <si>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</si>
  <si>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</si>
  <si>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</si>
  <si>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</si>
  <si>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</si>
  <si>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</si>
  <si>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</si>
  <si>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</si>
  <si>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</si>
  <si>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</si>
  <si>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</si>
  <si>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</si>
  <si>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</si>
  <si>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</si>
  <si>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</si>
  <si>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</si>
  <si>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</si>
  <si>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</si>
  <si>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</si>
  <si>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</si>
  <si>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</si>
  <si>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</si>
  <si>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</si>
  <si>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</si>
  <si>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</si>
  <si>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</si>
  <si>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</si>
  <si>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</si>
  <si>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</si>
  <si>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</si>
  <si>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1 16 00000 00 0000 000</t>
  </si>
  <si>
    <t>ШТРАФЫ, САНКЦИИ, ВОЗМЕЩЕНИЕ УЩЕРБА</t>
  </si>
  <si>
    <t>807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</si>
  <si>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</si>
  <si>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</si>
  <si>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</si>
  <si>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</si>
  <si>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</si>
  <si>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</si>
  <si>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</si>
  <si>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</si>
  <si>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</si>
  <si>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</si>
  <si>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</si>
  <si>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</si>
  <si>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</si>
  <si>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</si>
  <si>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</si>
  <si>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</si>
  <si>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</si>
  <si>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</si>
  <si>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</si>
  <si>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</si>
  <si>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</si>
  <si>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</si>
  <si>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</si>
  <si>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</si>
  <si>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</si>
  <si>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</si>
  <si>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</si>
  <si>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</si>
  <si>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</si>
  <si>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</si>
  <si>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</si>
  <si>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</si>
  <si>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</si>
  <si>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</si>
  <si>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</si>
  <si>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</si>
  <si>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</si>
  <si>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</si>
  <si>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</si>
  <si>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</si>
  <si>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</si>
  <si>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</si>
  <si>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</si>
  <si>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</si>
  <si>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</si>
  <si>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</si>
  <si>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</si>
  <si>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</si>
  <si>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</si>
  <si>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</si>
  <si>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</si>
  <si>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</si>
  <si>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</si>
  <si>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</si>
  <si>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</si>
  <si>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</si>
  <si>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</si>
  <si>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</si>
  <si>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</si>
  <si>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</si>
  <si>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</si>
  <si>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</si>
  <si>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</si>
  <si>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</si>
  <si>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</si>
  <si>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</si>
  <si>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</si>
  <si>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</si>
  <si>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</si>
  <si>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</si>
  <si>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</si>
  <si>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</si>
  <si>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</si>
  <si>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</si>
  <si>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</si>
  <si>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</si>
  <si>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</si>
  <si>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</si>
  <si>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</si>
  <si>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</si>
  <si>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</si>
  <si>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</si>
  <si>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</si>
  <si>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</si>
  <si>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</si>
  <si>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</si>
  <si>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</si>
  <si>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</si>
  <si>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</si>
  <si>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</si>
  <si>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</si>
  <si>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</si>
  <si>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</si>
  <si>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</si>
  <si>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</si>
  <si>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</si>
  <si>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</si>
  <si>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</si>
  <si>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</si>
  <si>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</si>
  <si>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</si>
  <si>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</si>
  <si>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</si>
  <si>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</si>
  <si>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</si>
  <si>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</si>
  <si>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</si>
  <si>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</si>
  <si>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</si>
  <si>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</si>
  <si>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</si>
  <si>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</si>
  <si>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</si>
  <si>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</si>
  <si>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</si>
  <si>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</si>
  <si>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</si>
  <si>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</si>
  <si>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</si>
  <si>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</si>
  <si>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</si>
  <si>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</si>
  <si>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</si>
  <si>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</si>
  <si>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>1003</t>
  </si>
  <si>
    <t>Социальное обеспечение  населения</t>
  </si>
  <si>
    <t>1.4.3.</t>
  </si>
  <si>
    <t>1.4.3.1.</t>
  </si>
  <si>
    <t>3.4.2.2.</t>
  </si>
  <si>
    <t>3.4.2.3.</t>
  </si>
  <si>
    <t>Приложение 5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</si>
  <si>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</si>
  <si>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</si>
  <si>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</si>
  <si>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</si>
  <si>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</si>
  <si>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</si>
  <si>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</si>
  <si>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И Т О Г О                                              Д О Х О Д О В :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</si>
  <si>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 №__________    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</si>
  <si>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______________________ №_____________                                                                                                              </t>
  </si>
  <si>
    <t xml:space="preserve">к  Проекту 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от_______________ №__________    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</si>
  <si>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 №____________                                                                                                              </t>
  </si>
  <si>
    <t>Благоустройство территории МО, находящейся в границах территорий объектов культурного наследия народов Российской Федерации</t>
  </si>
  <si>
    <t>1.2.1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</si>
  <si>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 № ______                                                                                                          </t>
  </si>
  <si>
    <t>Сумма</t>
  </si>
  <si>
    <t>плановый период</t>
  </si>
  <si>
    <t>2024 год</t>
  </si>
  <si>
    <t>2025 год</t>
  </si>
  <si>
    <t>2.5.</t>
  </si>
  <si>
    <t>2.5.1.</t>
  </si>
  <si>
    <t>2.5.1.1.</t>
  </si>
  <si>
    <t>Дорожное хозяйство (Дорожные фонды)</t>
  </si>
  <si>
    <t>(тыс. руб.)</t>
  </si>
  <si>
    <t>УСЛОВНО УТВЕРЖДЕННЫЕ РАСХОДЫ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</si>
  <si>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Поляна, социальную и культурную адаптацию мигрантов, профилактику межнациональных (межэтнических) конфликтов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</si>
  <si>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</si>
  <si>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</si>
  <si>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</si>
  <si>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</si>
  <si>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</si>
  <si>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</si>
  <si>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</si>
  <si>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</si>
  <si>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>ИТОГО РАСХОДОВ :</t>
  </si>
  <si>
    <t>ВСЕГО РАСХОДОВ С УСЛОВНО УТВЕРЖДЕННЫМИ РАСХОДАМИ:</t>
  </si>
  <si>
    <t>2.2.2.</t>
  </si>
  <si>
    <t>2.2.2.1.</t>
  </si>
  <si>
    <t>2.2.3.</t>
  </si>
  <si>
    <t>2.2.3.1.</t>
  </si>
  <si>
    <t>"О бюджете внутригородского муниципального образования города федерального значения Санкт-Петербурга  муниципальный округ Сосновая Поляна на 2024 год и на плановый период 2025 и 2026 годов"</t>
  </si>
  <si>
    <t>Доходы бюджета внутригородского муниципального образования города федерального значения  Санкт-Петербурга муниципальный округ Сосновая Поляна на 2024 год</t>
  </si>
  <si>
    <t xml:space="preserve"> и на плановый период 2025 и 2026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</si>
  <si>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Сосновая Поляна на 2024 год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</si>
  <si>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разделам, подразделам, целевым статьям, группам и подгруппам видов расходов классификации расходов бюджетов на 2024 год и на плановый период 2025 и 2026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</si>
  <si>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 и подразделам классификации расходов бюджетов на 2024 год</t>
  </si>
  <si>
    <t>и на плановый период 2025 и 2026 годов</t>
  </si>
  <si>
    <t>2026 год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</si>
  <si>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</si>
  <si>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</si>
  <si>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</si>
  <si>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</si>
  <si>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1 16 02010 02 0700 140</t>
  </si>
  <si>
    <t>Административные штрафы, установленные статьей 8-1,  пунктом 2-1 статьи 8-2, статьями 14, 16, 18, 20, 22, 24, 26, 28, 29-1, 30, 31, 31-1, 33, 37, 37-1, 44, 47 и 47-1 Закона Санкт-Петербурга от 12.05.2010 № 273-70 "Об административных правонарушениях в  Санкт-Петербурге" за административные правонарушения, протоколы по которым составлены уполномоченными должностными лицами органов местного самоуправления с 01.01.2024</t>
  </si>
  <si>
    <t>42000 00101</t>
  </si>
  <si>
    <t>79501 00491</t>
  </si>
  <si>
    <t>79502 00191</t>
  </si>
  <si>
    <t>79503 00511</t>
  </si>
  <si>
    <t>79504 00521</t>
  </si>
  <si>
    <t>79505 00531</t>
  </si>
  <si>
    <t>44001 00201</t>
  </si>
  <si>
    <t>44002 00561</t>
  </si>
  <si>
    <t>44003 00571</t>
  </si>
  <si>
    <t>6.</t>
  </si>
  <si>
    <t>Источники финансирования дефицита бюджета внутригородского                                    муниципального образования города федерального значения  Санкт-Петербурга                                      муниципальный округ Сосновая Поляна на 2024 год и на плановый период 2025 и 2026 годов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</si>
  <si>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</si>
  <si>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</si>
  <si>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</si>
  <si>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условно утвержденные расходы</t>
  </si>
  <si>
    <t>всего расходы с условно утвержденными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</si>
  <si>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Федерации, а также доходов от долевого участия в организации, полученных в виде дивидендов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</si>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</sst>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00"/>
    <numFmt numFmtId="189" formatCode="0.0"/>
    <numFmt numFmtId="190" formatCode="[$€-2]\ ###,000_);[Red]\([$€-2]\ ###,000\)"/>
    <numFmt numFmtId="191" formatCode="#,##0.00_р_."/>
    <numFmt numFmtId="192" formatCode="#,##0.0_р_."/>
    <numFmt numFmtId="193" formatCode="#,##0.0\ _₽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7" fontId="16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right" vertical="top"/>
    </xf>
    <xf numFmtId="187" fontId="17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16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 wrapText="1"/>
    </xf>
    <xf numFmtId="187" fontId="2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1" fillId="0" borderId="14" xfId="0" applyNumberFormat="1" applyFont="1" applyBorder="1" applyAlignment="1">
      <alignment horizontal="center" vertical="center" wrapText="1"/>
    </xf>
    <xf numFmtId="193" fontId="57" fillId="0" borderId="10" xfId="0" applyNumberFormat="1" applyFont="1" applyBorder="1" applyAlignment="1">
      <alignment horizontal="center" vertical="center" wrapText="1"/>
    </xf>
    <xf numFmtId="193" fontId="58" fillId="0" borderId="10" xfId="0" applyNumberFormat="1" applyFont="1" applyBorder="1" applyAlignment="1">
      <alignment horizontal="center" vertical="center" wrapText="1"/>
    </xf>
    <xf numFmtId="193" fontId="59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3" fillId="0" borderId="13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87" fontId="1" fillId="0" borderId="0" xfId="0" applyNumberFormat="1" applyFont="1" applyBorder="1" applyAlignment="1">
      <alignment/>
    </xf>
    <xf numFmtId="187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87" fontId="3" fillId="0" borderId="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193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187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93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3" fontId="3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87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6"/>
  <sheetViews>
    <sheetView zoomScale="106" zoomScaleNormal="106" workbookViewId="0" topLeftCell="A56">
      <selection activeCell="H17" sqref="H17"/>
    </sheetView>
  </sheetViews>
  <sheetFormatPr defaultColWidth="9.140625" defaultRowHeight="12.75"/>
  <cols>
    <col min="1" max="1" width="5.421875" style="0" customWidth="1"/>
    <col min="2" max="2" width="19.8515625" style="0" customWidth="1"/>
    <col min="3" max="3" width="36.00390625" style="0" customWidth="1"/>
    <col min="4" max="6" width="10.7109375" style="0" customWidth="1"/>
  </cols>
  <sheetData>
    <row r="1" spans="1:6" ht="12.75">
      <c r="A1" s="200" t="s">
        <v>1</v>
      </c>
      <c r="B1" s="200"/>
      <c r="C1" s="200"/>
      <c r="D1" s="200"/>
      <c r="E1" s="201"/>
      <c r="F1" s="201"/>
    </row>
    <row r="2" spans="1:14" ht="39" customHeight="1">
      <c r="A2" s="202" t="s">
        <v>371</v>
      </c>
      <c r="B2" s="203"/>
      <c r="C2" s="203"/>
      <c r="D2" s="203"/>
      <c r="E2" s="203"/>
      <c r="F2" s="203"/>
      <c r="G2" s="85"/>
      <c r="H2" s="85"/>
      <c r="I2" s="85"/>
      <c r="J2" s="8"/>
      <c r="K2" s="8"/>
      <c r="L2" s="8"/>
      <c r="M2" s="8"/>
      <c r="N2" s="8"/>
    </row>
    <row r="3" spans="1:9" ht="28.5" customHeight="1">
      <c r="A3" s="202" t="s">
        <v>397</v>
      </c>
      <c r="B3" s="202"/>
      <c r="C3" s="202"/>
      <c r="D3" s="202"/>
      <c r="E3" s="203"/>
      <c r="F3" s="203"/>
      <c r="G3" s="87"/>
      <c r="H3" s="87"/>
      <c r="I3" s="87"/>
    </row>
    <row r="4" spans="1:9" ht="9.75" customHeight="1" hidden="1">
      <c r="A4" s="202" t="s">
        <v>248</v>
      </c>
      <c r="B4" s="202"/>
      <c r="C4" s="202"/>
      <c r="D4" s="202"/>
      <c r="E4" s="66"/>
      <c r="F4" s="66"/>
      <c r="G4" s="87"/>
      <c r="H4" s="87"/>
      <c r="I4" s="87"/>
    </row>
    <row r="5" spans="1:9" ht="0.75" customHeight="1">
      <c r="A5" s="202" t="s">
        <v>347</v>
      </c>
      <c r="B5" s="202"/>
      <c r="C5" s="202"/>
      <c r="D5" s="202"/>
      <c r="E5" s="66"/>
      <c r="F5" s="66"/>
      <c r="G5" s="87"/>
      <c r="H5" s="87"/>
      <c r="I5" s="87"/>
    </row>
    <row r="6" spans="1:11" ht="12.75" customHeight="1">
      <c r="A6" s="202"/>
      <c r="B6" s="202"/>
      <c r="C6" s="202"/>
      <c r="D6" s="202"/>
      <c r="E6" s="66"/>
      <c r="F6" s="66"/>
      <c r="G6" s="87"/>
      <c r="H6" s="87"/>
      <c r="I6" s="87"/>
      <c r="K6" s="52"/>
    </row>
    <row r="7" spans="1:11" ht="30" customHeight="1">
      <c r="A7" s="197" t="s">
        <v>398</v>
      </c>
      <c r="B7" s="197"/>
      <c r="C7" s="197"/>
      <c r="D7" s="197"/>
      <c r="E7" s="198"/>
      <c r="F7" s="198"/>
      <c r="G7" s="87"/>
      <c r="H7" s="87"/>
      <c r="I7" s="87"/>
      <c r="K7" s="52"/>
    </row>
    <row r="8" spans="1:14" ht="15" customHeight="1">
      <c r="A8" s="197" t="s">
        <v>399</v>
      </c>
      <c r="B8" s="197"/>
      <c r="C8" s="197"/>
      <c r="D8" s="197"/>
      <c r="E8" s="198"/>
      <c r="F8" s="198"/>
      <c r="H8" s="88"/>
      <c r="I8" s="88"/>
      <c r="J8" s="212"/>
      <c r="K8" s="88"/>
      <c r="L8" s="89"/>
      <c r="M8" s="89"/>
      <c r="N8" s="89"/>
    </row>
    <row r="9" spans="1:10" ht="12.75">
      <c r="A9" s="199" t="s">
        <v>203</v>
      </c>
      <c r="B9" s="199"/>
      <c r="C9" s="199"/>
      <c r="D9" s="199"/>
      <c r="E9" s="199"/>
      <c r="F9" s="199"/>
      <c r="J9" s="213"/>
    </row>
    <row r="10" spans="1:6" ht="19.5" customHeight="1">
      <c r="A10" s="204" t="s">
        <v>204</v>
      </c>
      <c r="B10" s="206"/>
      <c r="C10" s="194" t="s">
        <v>205</v>
      </c>
      <c r="D10" s="204" t="s">
        <v>372</v>
      </c>
      <c r="E10" s="205"/>
      <c r="F10" s="205"/>
    </row>
    <row r="11" spans="1:6" ht="19.5" customHeight="1">
      <c r="A11" s="207" t="s">
        <v>207</v>
      </c>
      <c r="B11" s="210"/>
      <c r="C11" s="195"/>
      <c r="D11" s="207" t="s">
        <v>374</v>
      </c>
      <c r="E11" s="209" t="s">
        <v>373</v>
      </c>
      <c r="F11" s="209"/>
    </row>
    <row r="12" spans="1:6" s="108" customFormat="1" ht="24.75" customHeight="1">
      <c r="A12" s="208"/>
      <c r="B12" s="211"/>
      <c r="C12" s="196"/>
      <c r="D12" s="208"/>
      <c r="E12" s="107" t="s">
        <v>375</v>
      </c>
      <c r="F12" s="107" t="s">
        <v>404</v>
      </c>
    </row>
    <row r="13" spans="1:6" ht="28.5">
      <c r="A13" s="109" t="s">
        <v>206</v>
      </c>
      <c r="B13" s="110" t="s">
        <v>208</v>
      </c>
      <c r="C13" s="123" t="s">
        <v>209</v>
      </c>
      <c r="D13" s="135">
        <f>D14+D17+D23</f>
        <v>4592</v>
      </c>
      <c r="E13" s="135">
        <f>E14+E17+E23</f>
        <v>4906</v>
      </c>
      <c r="F13" s="135">
        <f>F14+F17+F23</f>
        <v>5230</v>
      </c>
    </row>
    <row r="14" spans="1:6" ht="27" customHeight="1">
      <c r="A14" s="90" t="s">
        <v>206</v>
      </c>
      <c r="B14" s="111" t="s">
        <v>320</v>
      </c>
      <c r="C14" s="124" t="s">
        <v>321</v>
      </c>
      <c r="D14" s="136">
        <f aca="true" t="shared" si="0" ref="D14:F15">D15</f>
        <v>3920</v>
      </c>
      <c r="E14" s="136">
        <f t="shared" si="0"/>
        <v>4394</v>
      </c>
      <c r="F14" s="136">
        <f t="shared" si="0"/>
        <v>4769</v>
      </c>
    </row>
    <row r="15" spans="1:6" ht="24.75" customHeight="1">
      <c r="A15" s="113" t="s">
        <v>206</v>
      </c>
      <c r="B15" s="111" t="s">
        <v>322</v>
      </c>
      <c r="C15" s="125" t="s">
        <v>323</v>
      </c>
      <c r="D15" s="137">
        <f t="shared" si="0"/>
        <v>3920</v>
      </c>
      <c r="E15" s="137">
        <f t="shared" si="0"/>
        <v>4394</v>
      </c>
      <c r="F15" s="137">
        <f t="shared" si="0"/>
        <v>4769</v>
      </c>
    </row>
    <row r="16" spans="1:6" ht="130.5" customHeight="1">
      <c r="A16" s="114" t="s">
        <v>210</v>
      </c>
      <c r="B16" s="95" t="s">
        <v>324</v>
      </c>
      <c r="C16" s="126" t="s">
        <v>427</v>
      </c>
      <c r="D16" s="138">
        <v>3920</v>
      </c>
      <c r="E16" s="138">
        <v>4394</v>
      </c>
      <c r="F16" s="138">
        <v>4769</v>
      </c>
    </row>
    <row r="17" spans="1:6" ht="49.5" customHeight="1">
      <c r="A17" s="116" t="s">
        <v>206</v>
      </c>
      <c r="B17" s="112" t="s">
        <v>211</v>
      </c>
      <c r="C17" s="127" t="s">
        <v>292</v>
      </c>
      <c r="D17" s="139">
        <f aca="true" t="shared" si="1" ref="D17:F18">D18</f>
        <v>501</v>
      </c>
      <c r="E17" s="139">
        <f t="shared" si="1"/>
        <v>301</v>
      </c>
      <c r="F17" s="139">
        <f t="shared" si="1"/>
        <v>201</v>
      </c>
    </row>
    <row r="18" spans="1:6" ht="36.75" customHeight="1">
      <c r="A18" s="115" t="s">
        <v>206</v>
      </c>
      <c r="B18" s="111" t="s">
        <v>212</v>
      </c>
      <c r="C18" s="125" t="s">
        <v>213</v>
      </c>
      <c r="D18" s="137">
        <f t="shared" si="1"/>
        <v>501</v>
      </c>
      <c r="E18" s="137">
        <f t="shared" si="1"/>
        <v>301</v>
      </c>
      <c r="F18" s="137">
        <f t="shared" si="1"/>
        <v>201</v>
      </c>
    </row>
    <row r="19" spans="1:6" ht="35.25" customHeight="1">
      <c r="A19" s="114" t="s">
        <v>206</v>
      </c>
      <c r="B19" s="95" t="s">
        <v>214</v>
      </c>
      <c r="C19" s="126" t="s">
        <v>215</v>
      </c>
      <c r="D19" s="138">
        <f>SUM(D20)</f>
        <v>501</v>
      </c>
      <c r="E19" s="138">
        <f>SUM(E20)</f>
        <v>301</v>
      </c>
      <c r="F19" s="138">
        <f>SUM(F20)</f>
        <v>201</v>
      </c>
    </row>
    <row r="20" spans="1:6" ht="57" customHeight="1">
      <c r="A20" s="114" t="s">
        <v>206</v>
      </c>
      <c r="B20" s="95" t="s">
        <v>216</v>
      </c>
      <c r="C20" s="126" t="s">
        <v>217</v>
      </c>
      <c r="D20" s="138">
        <f>SUM(D21+D22)</f>
        <v>501</v>
      </c>
      <c r="E20" s="138">
        <f>SUM(E21+E22)</f>
        <v>301</v>
      </c>
      <c r="F20" s="138">
        <f>SUM(F21+F22)</f>
        <v>201</v>
      </c>
    </row>
    <row r="21" spans="1:6" ht="106.5" customHeight="1">
      <c r="A21" s="114" t="s">
        <v>218</v>
      </c>
      <c r="B21" s="95" t="s">
        <v>219</v>
      </c>
      <c r="C21" s="126" t="s">
        <v>220</v>
      </c>
      <c r="D21" s="138">
        <v>500</v>
      </c>
      <c r="E21" s="138">
        <v>300</v>
      </c>
      <c r="F21" s="138">
        <v>200</v>
      </c>
    </row>
    <row r="22" spans="1:6" ht="62.25" customHeight="1">
      <c r="A22" s="114" t="s">
        <v>0</v>
      </c>
      <c r="B22" s="95" t="s">
        <v>221</v>
      </c>
      <c r="C22" s="126" t="s">
        <v>222</v>
      </c>
      <c r="D22" s="138">
        <v>1</v>
      </c>
      <c r="E22" s="138">
        <v>1</v>
      </c>
      <c r="F22" s="138">
        <v>1</v>
      </c>
    </row>
    <row r="23" spans="1:6" ht="31.5" customHeight="1">
      <c r="A23" s="116" t="s">
        <v>206</v>
      </c>
      <c r="B23" s="112" t="s">
        <v>223</v>
      </c>
      <c r="C23" s="124" t="s">
        <v>224</v>
      </c>
      <c r="D23" s="136">
        <f>D24+D27+D32</f>
        <v>171</v>
      </c>
      <c r="E23" s="136">
        <f>E24+E27+E32</f>
        <v>211</v>
      </c>
      <c r="F23" s="136">
        <f>F24+F27+F32</f>
        <v>260</v>
      </c>
    </row>
    <row r="24" spans="1:6" ht="58.5" customHeight="1">
      <c r="A24" s="114" t="s">
        <v>206</v>
      </c>
      <c r="B24" s="112" t="s">
        <v>405</v>
      </c>
      <c r="C24" s="130" t="s">
        <v>406</v>
      </c>
      <c r="D24" s="142">
        <f>D25</f>
        <v>50</v>
      </c>
      <c r="E24" s="142">
        <f>E25</f>
        <v>80</v>
      </c>
      <c r="F24" s="142">
        <f>F25</f>
        <v>100</v>
      </c>
    </row>
    <row r="25" spans="1:6" ht="83.25" customHeight="1">
      <c r="A25" s="114" t="s">
        <v>206</v>
      </c>
      <c r="B25" s="117" t="s">
        <v>407</v>
      </c>
      <c r="C25" s="129" t="s">
        <v>408</v>
      </c>
      <c r="D25" s="141">
        <f>(D26)</f>
        <v>50</v>
      </c>
      <c r="E25" s="141">
        <f>(E26)</f>
        <v>80</v>
      </c>
      <c r="F25" s="141">
        <f>(F26)</f>
        <v>100</v>
      </c>
    </row>
    <row r="26" spans="1:6" ht="155.25" customHeight="1">
      <c r="A26" s="114" t="s">
        <v>0</v>
      </c>
      <c r="B26" s="117" t="s">
        <v>409</v>
      </c>
      <c r="C26" s="129" t="s">
        <v>410</v>
      </c>
      <c r="D26" s="141">
        <v>50</v>
      </c>
      <c r="E26" s="141">
        <v>80</v>
      </c>
      <c r="F26" s="141">
        <v>100</v>
      </c>
    </row>
    <row r="27" spans="1:6" ht="171" customHeight="1">
      <c r="A27" s="114" t="s">
        <v>206</v>
      </c>
      <c r="B27" s="112" t="s">
        <v>349</v>
      </c>
      <c r="C27" s="130" t="s">
        <v>308</v>
      </c>
      <c r="D27" s="142">
        <f>D28+D30</f>
        <v>120</v>
      </c>
      <c r="E27" s="142">
        <f>E28+E30</f>
        <v>130</v>
      </c>
      <c r="F27" s="142">
        <f>F28+F30</f>
        <v>160</v>
      </c>
    </row>
    <row r="28" spans="1:6" ht="83.25" customHeight="1">
      <c r="A28" s="114" t="s">
        <v>206</v>
      </c>
      <c r="B28" s="117" t="s">
        <v>309</v>
      </c>
      <c r="C28" s="129" t="s">
        <v>310</v>
      </c>
      <c r="D28" s="141">
        <f>(D29)</f>
        <v>20</v>
      </c>
      <c r="E28" s="141">
        <f>(E29)</f>
        <v>30</v>
      </c>
      <c r="F28" s="141">
        <f>(F29)</f>
        <v>30</v>
      </c>
    </row>
    <row r="29" spans="1:6" ht="123.75" customHeight="1">
      <c r="A29" s="114" t="s">
        <v>0</v>
      </c>
      <c r="B29" s="117" t="s">
        <v>311</v>
      </c>
      <c r="C29" s="129" t="s">
        <v>312</v>
      </c>
      <c r="D29" s="141">
        <v>20</v>
      </c>
      <c r="E29" s="141">
        <v>30</v>
      </c>
      <c r="F29" s="141">
        <v>30</v>
      </c>
    </row>
    <row r="30" spans="1:6" ht="110.25" customHeight="1">
      <c r="A30" s="114" t="s">
        <v>206</v>
      </c>
      <c r="B30" s="117" t="s">
        <v>313</v>
      </c>
      <c r="C30" s="129" t="s">
        <v>314</v>
      </c>
      <c r="D30" s="141">
        <f>(D31)</f>
        <v>100</v>
      </c>
      <c r="E30" s="141">
        <f>(E31)</f>
        <v>100</v>
      </c>
      <c r="F30" s="141">
        <f>(F31)</f>
        <v>130</v>
      </c>
    </row>
    <row r="31" spans="1:6" ht="110.25" customHeight="1">
      <c r="A31" s="114" t="s">
        <v>0</v>
      </c>
      <c r="B31" s="117" t="s">
        <v>315</v>
      </c>
      <c r="C31" s="129" t="s">
        <v>316</v>
      </c>
      <c r="D31" s="141">
        <v>100</v>
      </c>
      <c r="E31" s="141">
        <v>100</v>
      </c>
      <c r="F31" s="141">
        <v>130</v>
      </c>
    </row>
    <row r="32" spans="1:6" ht="39" customHeight="1">
      <c r="A32" s="115" t="s">
        <v>206</v>
      </c>
      <c r="B32" s="119" t="s">
        <v>328</v>
      </c>
      <c r="C32" s="130" t="s">
        <v>329</v>
      </c>
      <c r="D32" s="142">
        <f aca="true" t="shared" si="2" ref="D32:F34">D33</f>
        <v>1</v>
      </c>
      <c r="E32" s="142">
        <f t="shared" si="2"/>
        <v>1</v>
      </c>
      <c r="F32" s="142">
        <f t="shared" si="2"/>
        <v>0</v>
      </c>
    </row>
    <row r="33" spans="1:6" ht="99.75" customHeight="1">
      <c r="A33" s="118" t="s">
        <v>206</v>
      </c>
      <c r="B33" s="119" t="s">
        <v>348</v>
      </c>
      <c r="C33" s="128" t="s">
        <v>331</v>
      </c>
      <c r="D33" s="140">
        <f t="shared" si="2"/>
        <v>1</v>
      </c>
      <c r="E33" s="140">
        <f t="shared" si="2"/>
        <v>1</v>
      </c>
      <c r="F33" s="140">
        <f t="shared" si="2"/>
        <v>0</v>
      </c>
    </row>
    <row r="34" spans="1:6" ht="90.75" customHeight="1">
      <c r="A34" s="118" t="s">
        <v>206</v>
      </c>
      <c r="B34" s="119" t="s">
        <v>330</v>
      </c>
      <c r="C34" s="128" t="s">
        <v>331</v>
      </c>
      <c r="D34" s="140">
        <f t="shared" si="2"/>
        <v>1</v>
      </c>
      <c r="E34" s="140">
        <f t="shared" si="2"/>
        <v>1</v>
      </c>
      <c r="F34" s="140">
        <f t="shared" si="2"/>
        <v>0</v>
      </c>
    </row>
    <row r="35" spans="1:6" ht="231.75" customHeight="1">
      <c r="A35" s="118" t="s">
        <v>206</v>
      </c>
      <c r="B35" s="119" t="s">
        <v>333</v>
      </c>
      <c r="C35" s="128" t="s">
        <v>332</v>
      </c>
      <c r="D35" s="140">
        <f>D36+D37</f>
        <v>1</v>
      </c>
      <c r="E35" s="140">
        <f>E36+E37</f>
        <v>1</v>
      </c>
      <c r="F35" s="140">
        <f>F36+F37</f>
        <v>0</v>
      </c>
    </row>
    <row r="36" spans="1:6" ht="227.25" customHeight="1" hidden="1">
      <c r="A36" s="114" t="s">
        <v>334</v>
      </c>
      <c r="B36" s="119" t="s">
        <v>333</v>
      </c>
      <c r="C36" s="128" t="s">
        <v>332</v>
      </c>
      <c r="D36" s="140">
        <v>0</v>
      </c>
      <c r="E36" s="140">
        <v>0</v>
      </c>
      <c r="F36" s="140">
        <v>0</v>
      </c>
    </row>
    <row r="37" spans="1:6" ht="224.25" customHeight="1">
      <c r="A37" s="114" t="s">
        <v>225</v>
      </c>
      <c r="B37" s="119" t="s">
        <v>333</v>
      </c>
      <c r="C37" s="128" t="s">
        <v>332</v>
      </c>
      <c r="D37" s="140">
        <v>1</v>
      </c>
      <c r="E37" s="140">
        <v>1</v>
      </c>
      <c r="F37" s="140">
        <v>0</v>
      </c>
    </row>
    <row r="38" spans="1:6" ht="13.5" customHeight="1" hidden="1">
      <c r="A38" s="116" t="s">
        <v>206</v>
      </c>
      <c r="B38" s="112" t="s">
        <v>226</v>
      </c>
      <c r="C38" s="124" t="s">
        <v>227</v>
      </c>
      <c r="D38" s="136"/>
      <c r="E38" s="136"/>
      <c r="F38" s="136"/>
    </row>
    <row r="39" spans="1:6" ht="19.5" customHeight="1" hidden="1">
      <c r="A39" s="115" t="s">
        <v>206</v>
      </c>
      <c r="B39" s="111" t="s">
        <v>228</v>
      </c>
      <c r="C39" s="125" t="s">
        <v>229</v>
      </c>
      <c r="D39" s="137"/>
      <c r="E39" s="137"/>
      <c r="F39" s="137"/>
    </row>
    <row r="40" spans="1:6" ht="23.25" customHeight="1" hidden="1">
      <c r="A40" s="114" t="s">
        <v>0</v>
      </c>
      <c r="B40" s="95" t="s">
        <v>230</v>
      </c>
      <c r="C40" s="126" t="s">
        <v>231</v>
      </c>
      <c r="D40" s="138"/>
      <c r="E40" s="138"/>
      <c r="F40" s="138"/>
    </row>
    <row r="41" spans="1:6" ht="0.75" customHeight="1" hidden="1">
      <c r="A41" s="115" t="s">
        <v>206</v>
      </c>
      <c r="B41" s="111" t="s">
        <v>232</v>
      </c>
      <c r="C41" s="125" t="s">
        <v>233</v>
      </c>
      <c r="D41" s="137"/>
      <c r="E41" s="137"/>
      <c r="F41" s="137"/>
    </row>
    <row r="42" spans="1:6" ht="18" customHeight="1" hidden="1">
      <c r="A42" s="114" t="s">
        <v>0</v>
      </c>
      <c r="B42" s="95" t="s">
        <v>234</v>
      </c>
      <c r="C42" s="126" t="s">
        <v>235</v>
      </c>
      <c r="D42" s="138"/>
      <c r="E42" s="138"/>
      <c r="F42" s="138"/>
    </row>
    <row r="43" spans="1:6" ht="30" customHeight="1">
      <c r="A43" s="116" t="s">
        <v>206</v>
      </c>
      <c r="B43" s="112" t="s">
        <v>236</v>
      </c>
      <c r="C43" s="131" t="s">
        <v>237</v>
      </c>
      <c r="D43" s="143">
        <f>D44</f>
        <v>170258.2</v>
      </c>
      <c r="E43" s="143">
        <f>E44</f>
        <v>177689.2</v>
      </c>
      <c r="F43" s="143">
        <f>F44</f>
        <v>181082.8</v>
      </c>
    </row>
    <row r="44" spans="1:6" ht="53.25" customHeight="1">
      <c r="A44" s="116" t="s">
        <v>206</v>
      </c>
      <c r="B44" s="112" t="s">
        <v>238</v>
      </c>
      <c r="C44" s="124" t="s">
        <v>239</v>
      </c>
      <c r="D44" s="136">
        <f>D45+D48</f>
        <v>170258.2</v>
      </c>
      <c r="E44" s="136">
        <f>E45+E48</f>
        <v>177689.2</v>
      </c>
      <c r="F44" s="136">
        <f>F45+F48</f>
        <v>181082.8</v>
      </c>
    </row>
    <row r="45" spans="1:6" s="147" customFormat="1" ht="33" customHeight="1">
      <c r="A45" s="115" t="s">
        <v>206</v>
      </c>
      <c r="B45" s="111" t="s">
        <v>302</v>
      </c>
      <c r="C45" s="125" t="s">
        <v>269</v>
      </c>
      <c r="D45" s="137">
        <f aca="true" t="shared" si="3" ref="D45:F46">D46</f>
        <v>144937</v>
      </c>
      <c r="E45" s="137">
        <f t="shared" si="3"/>
        <v>151314.4</v>
      </c>
      <c r="F45" s="137">
        <f t="shared" si="3"/>
        <v>153655.6</v>
      </c>
    </row>
    <row r="46" spans="1:6" ht="27" customHeight="1">
      <c r="A46" s="114" t="s">
        <v>206</v>
      </c>
      <c r="B46" s="95" t="s">
        <v>325</v>
      </c>
      <c r="C46" s="126" t="s">
        <v>326</v>
      </c>
      <c r="D46" s="138">
        <f t="shared" si="3"/>
        <v>144937</v>
      </c>
      <c r="E46" s="138">
        <f t="shared" si="3"/>
        <v>151314.4</v>
      </c>
      <c r="F46" s="138">
        <f t="shared" si="3"/>
        <v>153655.6</v>
      </c>
    </row>
    <row r="47" spans="1:6" ht="73.5" customHeight="1">
      <c r="A47" s="114" t="s">
        <v>0</v>
      </c>
      <c r="B47" s="95" t="s">
        <v>327</v>
      </c>
      <c r="C47" s="126" t="s">
        <v>383</v>
      </c>
      <c r="D47" s="138">
        <v>144937</v>
      </c>
      <c r="E47" s="138">
        <v>151314.4</v>
      </c>
      <c r="F47" s="138">
        <v>153655.6</v>
      </c>
    </row>
    <row r="48" spans="1:6" ht="28.5" customHeight="1">
      <c r="A48" s="115" t="s">
        <v>206</v>
      </c>
      <c r="B48" s="111" t="s">
        <v>293</v>
      </c>
      <c r="C48" s="125" t="s">
        <v>270</v>
      </c>
      <c r="D48" s="137">
        <f>D49+D53</f>
        <v>25321.2</v>
      </c>
      <c r="E48" s="137">
        <f>E49+E53</f>
        <v>26374.800000000003</v>
      </c>
      <c r="F48" s="137">
        <f>F49+F53</f>
        <v>27427.199999999997</v>
      </c>
    </row>
    <row r="49" spans="1:6" ht="44.25" customHeight="1">
      <c r="A49" s="114" t="s">
        <v>206</v>
      </c>
      <c r="B49" s="95" t="s">
        <v>294</v>
      </c>
      <c r="C49" s="126" t="s">
        <v>240</v>
      </c>
      <c r="D49" s="138">
        <f>D50</f>
        <v>4956.7</v>
      </c>
      <c r="E49" s="138">
        <f>E50</f>
        <v>5162.900000000001</v>
      </c>
      <c r="F49" s="138">
        <f>F50</f>
        <v>5369.1</v>
      </c>
    </row>
    <row r="50" spans="1:6" ht="70.5" customHeight="1">
      <c r="A50" s="114" t="s">
        <v>206</v>
      </c>
      <c r="B50" s="95" t="s">
        <v>295</v>
      </c>
      <c r="C50" s="126" t="s">
        <v>241</v>
      </c>
      <c r="D50" s="138">
        <f>D51+D52</f>
        <v>4956.7</v>
      </c>
      <c r="E50" s="138">
        <f>E51+E52</f>
        <v>5162.900000000001</v>
      </c>
      <c r="F50" s="138">
        <f>F51+F52</f>
        <v>5369.1</v>
      </c>
    </row>
    <row r="51" spans="1:6" ht="98.25" customHeight="1">
      <c r="A51" s="114" t="s">
        <v>0</v>
      </c>
      <c r="B51" s="95" t="s">
        <v>298</v>
      </c>
      <c r="C51" s="126" t="s">
        <v>384</v>
      </c>
      <c r="D51" s="138">
        <v>4947.5</v>
      </c>
      <c r="E51" s="138">
        <v>5153.3</v>
      </c>
      <c r="F51" s="138">
        <v>5359.1</v>
      </c>
    </row>
    <row r="52" spans="1:6" ht="138.75" customHeight="1">
      <c r="A52" s="114" t="s">
        <v>0</v>
      </c>
      <c r="B52" s="95" t="s">
        <v>299</v>
      </c>
      <c r="C52" s="126" t="s">
        <v>385</v>
      </c>
      <c r="D52" s="138">
        <v>9.2</v>
      </c>
      <c r="E52" s="138">
        <v>9.6</v>
      </c>
      <c r="F52" s="138">
        <v>10</v>
      </c>
    </row>
    <row r="53" spans="1:6" ht="75.75" customHeight="1">
      <c r="A53" s="114" t="s">
        <v>206</v>
      </c>
      <c r="B53" s="95" t="s">
        <v>296</v>
      </c>
      <c r="C53" s="126" t="s">
        <v>387</v>
      </c>
      <c r="D53" s="138">
        <f>D54</f>
        <v>20364.5</v>
      </c>
      <c r="E53" s="138">
        <f>E54</f>
        <v>21211.9</v>
      </c>
      <c r="F53" s="138">
        <f>F54</f>
        <v>22058.1</v>
      </c>
    </row>
    <row r="54" spans="1:6" ht="101.25" customHeight="1">
      <c r="A54" s="114" t="s">
        <v>206</v>
      </c>
      <c r="B54" s="95" t="s">
        <v>297</v>
      </c>
      <c r="C54" s="126" t="s">
        <v>388</v>
      </c>
      <c r="D54" s="138">
        <f>D55+D56</f>
        <v>20364.5</v>
      </c>
      <c r="E54" s="138">
        <f>E55+E56</f>
        <v>21211.9</v>
      </c>
      <c r="F54" s="138">
        <f>F55+F56</f>
        <v>22058.1</v>
      </c>
    </row>
    <row r="55" spans="1:6" ht="54" customHeight="1">
      <c r="A55" s="114" t="s">
        <v>0</v>
      </c>
      <c r="B55" s="95" t="s">
        <v>300</v>
      </c>
      <c r="C55" s="126" t="s">
        <v>386</v>
      </c>
      <c r="D55" s="138">
        <v>11970.4</v>
      </c>
      <c r="E55" s="138">
        <v>12468.2</v>
      </c>
      <c r="F55" s="138">
        <v>12965.9</v>
      </c>
    </row>
    <row r="56" spans="1:6" ht="59.25" customHeight="1">
      <c r="A56" s="114" t="s">
        <v>0</v>
      </c>
      <c r="B56" s="114" t="s">
        <v>301</v>
      </c>
      <c r="C56" s="126" t="s">
        <v>242</v>
      </c>
      <c r="D56" s="138">
        <v>8394.1</v>
      </c>
      <c r="E56" s="138">
        <v>8743.7</v>
      </c>
      <c r="F56" s="138">
        <v>9092.2</v>
      </c>
    </row>
    <row r="57" spans="1:6" ht="25.5" hidden="1">
      <c r="A57" s="116" t="s">
        <v>206</v>
      </c>
      <c r="B57" s="116" t="s">
        <v>243</v>
      </c>
      <c r="C57" s="124" t="s">
        <v>244</v>
      </c>
      <c r="D57" s="136"/>
      <c r="E57" s="136"/>
      <c r="F57" s="136"/>
    </row>
    <row r="58" spans="1:6" ht="72" customHeight="1" hidden="1">
      <c r="A58" s="115" t="s">
        <v>0</v>
      </c>
      <c r="B58" s="120" t="s">
        <v>245</v>
      </c>
      <c r="C58" s="132" t="s">
        <v>246</v>
      </c>
      <c r="D58" s="144">
        <f>SUM(D59)</f>
        <v>0</v>
      </c>
      <c r="E58" s="144">
        <f>SUM(E59)</f>
        <v>0</v>
      </c>
      <c r="F58" s="144">
        <f>SUM(F59)</f>
        <v>0</v>
      </c>
    </row>
    <row r="59" spans="1:6" ht="67.5" customHeight="1" hidden="1">
      <c r="A59" s="114" t="s">
        <v>0</v>
      </c>
      <c r="B59" s="121" t="s">
        <v>247</v>
      </c>
      <c r="C59" s="133" t="s">
        <v>246</v>
      </c>
      <c r="D59" s="145"/>
      <c r="E59" s="145"/>
      <c r="F59" s="145"/>
    </row>
    <row r="60" spans="1:6" ht="29.25" customHeight="1">
      <c r="A60" s="95"/>
      <c r="B60" s="122" t="s">
        <v>364</v>
      </c>
      <c r="C60" s="134"/>
      <c r="D60" s="146">
        <f>SUM(D13+D43)</f>
        <v>174850.2</v>
      </c>
      <c r="E60" s="146">
        <f>SUM(E13+E43)</f>
        <v>182595.2</v>
      </c>
      <c r="F60" s="146">
        <f>SUM(F13+F43)</f>
        <v>186312.8</v>
      </c>
    </row>
    <row r="61" spans="1:6" ht="12.75">
      <c r="A61" s="91"/>
      <c r="B61" s="92"/>
      <c r="C61" s="91"/>
      <c r="D61" s="91"/>
      <c r="E61" s="91"/>
      <c r="F61" s="91"/>
    </row>
    <row r="62" spans="1:6" ht="12.75">
      <c r="A62" s="91"/>
      <c r="B62" s="92"/>
      <c r="C62" s="91"/>
      <c r="D62" s="91"/>
      <c r="E62" s="91"/>
      <c r="F62" s="91"/>
    </row>
    <row r="64" spans="1:6" ht="12.75">
      <c r="A64" s="193"/>
      <c r="B64" s="193"/>
      <c r="C64" s="193"/>
      <c r="D64" s="193"/>
      <c r="E64" s="97"/>
      <c r="F64" s="97"/>
    </row>
    <row r="65" spans="1:6" ht="12.75">
      <c r="A65" s="6"/>
      <c r="B65" s="6"/>
      <c r="C65" s="6"/>
      <c r="D65" s="6"/>
      <c r="E65" s="6"/>
      <c r="F65" s="6"/>
    </row>
    <row r="66" spans="1:6" ht="12.75">
      <c r="A66" s="193"/>
      <c r="B66" s="193"/>
      <c r="C66" s="193"/>
      <c r="D66" s="193"/>
      <c r="E66" s="97"/>
      <c r="F66" s="97"/>
    </row>
  </sheetData>
  <sheetProtection/>
  <mergeCells count="18">
    <mergeCell ref="D11:D12"/>
    <mergeCell ref="E11:F11"/>
    <mergeCell ref="A11:B12"/>
    <mergeCell ref="J8:J9"/>
    <mergeCell ref="A7:F7"/>
    <mergeCell ref="A4:D4"/>
    <mergeCell ref="A6:D6"/>
    <mergeCell ref="A5:D5"/>
    <mergeCell ref="A66:D66"/>
    <mergeCell ref="C10:C12"/>
    <mergeCell ref="A8:F8"/>
    <mergeCell ref="A9:F9"/>
    <mergeCell ref="A1:F1"/>
    <mergeCell ref="A2:F2"/>
    <mergeCell ref="A3:F3"/>
    <mergeCell ref="D10:F10"/>
    <mergeCell ref="A10:B10"/>
    <mergeCell ref="A64:D64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3"/>
  <sheetViews>
    <sheetView zoomScalePageLayoutView="0" workbookViewId="0" topLeftCell="A199">
      <selection activeCell="A229" sqref="A229:IV233"/>
    </sheetView>
  </sheetViews>
  <sheetFormatPr defaultColWidth="9.140625" defaultRowHeight="12.75"/>
  <cols>
    <col min="1" max="1" width="4.7109375" style="52" customWidth="1"/>
    <col min="2" max="2" width="35.57421875" style="0" customWidth="1"/>
    <col min="3" max="3" width="5.57421875" style="0" customWidth="1"/>
    <col min="4" max="4" width="7.140625" style="0" customWidth="1"/>
    <col min="5" max="5" width="12.00390625" style="0" customWidth="1"/>
    <col min="6" max="6" width="5.421875" style="0" customWidth="1"/>
    <col min="7" max="7" width="11.00390625" style="0" customWidth="1"/>
    <col min="8" max="8" width="10.7109375" style="0" customWidth="1"/>
    <col min="9" max="9" width="10.140625" style="0" customWidth="1"/>
    <col min="10" max="10" width="9.140625" style="0" customWidth="1"/>
    <col min="11" max="11" width="10.140625" style="0" customWidth="1"/>
    <col min="12" max="12" width="9.8515625" style="0" customWidth="1"/>
  </cols>
  <sheetData>
    <row r="1" spans="1:14" ht="12.75">
      <c r="A1" s="200" t="s">
        <v>170</v>
      </c>
      <c r="B1" s="200"/>
      <c r="C1" s="200"/>
      <c r="D1" s="200"/>
      <c r="E1" s="200"/>
      <c r="F1" s="200"/>
      <c r="G1" s="200"/>
      <c r="H1" s="201"/>
      <c r="I1" s="201"/>
      <c r="J1" s="8"/>
      <c r="K1" s="8"/>
      <c r="L1" s="8"/>
      <c r="M1" s="8"/>
      <c r="N1" s="8"/>
    </row>
    <row r="2" spans="1:14" ht="3.75" customHeight="1">
      <c r="A2" s="66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</row>
    <row r="3" spans="1:14" ht="37.5" customHeight="1">
      <c r="A3" s="202" t="s">
        <v>365</v>
      </c>
      <c r="B3" s="202"/>
      <c r="C3" s="202"/>
      <c r="D3" s="202"/>
      <c r="E3" s="203"/>
      <c r="F3" s="203"/>
      <c r="G3" s="203"/>
      <c r="H3" s="203"/>
      <c r="I3" s="203"/>
      <c r="J3" s="8"/>
      <c r="K3" s="8"/>
      <c r="L3" s="8"/>
      <c r="M3" s="8"/>
      <c r="N3" s="8"/>
    </row>
    <row r="4" spans="1:9" ht="27.75" customHeight="1">
      <c r="A4" s="202" t="s">
        <v>397</v>
      </c>
      <c r="B4" s="202"/>
      <c r="C4" s="202"/>
      <c r="D4" s="202"/>
      <c r="E4" s="203"/>
      <c r="F4" s="203"/>
      <c r="G4" s="203"/>
      <c r="H4" s="203"/>
      <c r="I4" s="203"/>
    </row>
    <row r="5" spans="1:9" ht="7.5" customHeight="1">
      <c r="A5" s="202"/>
      <c r="B5" s="202"/>
      <c r="C5" s="202"/>
      <c r="D5" s="202"/>
      <c r="E5" s="203"/>
      <c r="F5" s="203"/>
      <c r="G5" s="203"/>
      <c r="H5" s="85"/>
      <c r="I5" s="85"/>
    </row>
    <row r="6" spans="1:9" ht="30" customHeight="1">
      <c r="A6" s="197" t="s">
        <v>400</v>
      </c>
      <c r="B6" s="198"/>
      <c r="C6" s="198"/>
      <c r="D6" s="198"/>
      <c r="E6" s="198"/>
      <c r="F6" s="198"/>
      <c r="G6" s="198"/>
      <c r="H6" s="198"/>
      <c r="I6" s="198"/>
    </row>
    <row r="7" spans="1:9" ht="15" customHeight="1">
      <c r="A7" s="197" t="s">
        <v>399</v>
      </c>
      <c r="B7" s="198"/>
      <c r="C7" s="198"/>
      <c r="D7" s="198"/>
      <c r="E7" s="198"/>
      <c r="F7" s="198"/>
      <c r="G7" s="198"/>
      <c r="H7" s="198"/>
      <c r="I7" s="198"/>
    </row>
    <row r="8" spans="1:9" ht="13.5" customHeight="1">
      <c r="A8" s="69"/>
      <c r="B8" s="218" t="s">
        <v>2</v>
      </c>
      <c r="C8" s="218"/>
      <c r="D8" s="218"/>
      <c r="E8" s="218"/>
      <c r="F8" s="218"/>
      <c r="G8" s="219"/>
      <c r="H8" s="220"/>
      <c r="I8" s="220"/>
    </row>
    <row r="9" spans="1:9" ht="13.5" customHeight="1">
      <c r="A9" s="226" t="s">
        <v>127</v>
      </c>
      <c r="B9" s="227" t="s">
        <v>3</v>
      </c>
      <c r="C9" s="227" t="s">
        <v>4</v>
      </c>
      <c r="D9" s="227" t="s">
        <v>128</v>
      </c>
      <c r="E9" s="227" t="s">
        <v>129</v>
      </c>
      <c r="F9" s="227" t="s">
        <v>130</v>
      </c>
      <c r="G9" s="221" t="s">
        <v>372</v>
      </c>
      <c r="H9" s="222"/>
      <c r="I9" s="222"/>
    </row>
    <row r="10" spans="1:9" ht="13.5" customHeight="1">
      <c r="A10" s="226"/>
      <c r="B10" s="226"/>
      <c r="C10" s="226"/>
      <c r="D10" s="226"/>
      <c r="E10" s="226"/>
      <c r="F10" s="226"/>
      <c r="G10" s="223" t="s">
        <v>374</v>
      </c>
      <c r="H10" s="225" t="s">
        <v>373</v>
      </c>
      <c r="I10" s="225"/>
    </row>
    <row r="11" spans="1:12" ht="63.75" customHeight="1">
      <c r="A11" s="226"/>
      <c r="B11" s="226"/>
      <c r="C11" s="226"/>
      <c r="D11" s="226"/>
      <c r="E11" s="226"/>
      <c r="F11" s="226"/>
      <c r="G11" s="224"/>
      <c r="H11" s="10" t="s">
        <v>375</v>
      </c>
      <c r="I11" s="10" t="s">
        <v>404</v>
      </c>
      <c r="L11" s="11"/>
    </row>
    <row r="12" spans="1:12" ht="38.25" customHeight="1">
      <c r="A12" s="56" t="s">
        <v>5</v>
      </c>
      <c r="B12" s="57" t="s">
        <v>6</v>
      </c>
      <c r="C12" s="56">
        <v>945</v>
      </c>
      <c r="D12" s="58"/>
      <c r="E12" s="59"/>
      <c r="F12" s="59"/>
      <c r="G12" s="99">
        <f>G13+G38</f>
        <v>5180</v>
      </c>
      <c r="H12" s="99">
        <f>H13+H38</f>
        <v>5404</v>
      </c>
      <c r="I12" s="99">
        <f>I13+I38</f>
        <v>5608.5</v>
      </c>
      <c r="L12" s="11"/>
    </row>
    <row r="13" spans="1:14" ht="31.5" customHeight="1">
      <c r="A13" s="53" t="s">
        <v>5</v>
      </c>
      <c r="B13" s="53" t="s">
        <v>7</v>
      </c>
      <c r="C13" s="55" t="s">
        <v>8</v>
      </c>
      <c r="D13" s="54" t="s">
        <v>9</v>
      </c>
      <c r="E13" s="55"/>
      <c r="F13" s="55"/>
      <c r="G13" s="100">
        <f>G14+G20+G34</f>
        <v>5180</v>
      </c>
      <c r="H13" s="100">
        <f>H14+H20+H34</f>
        <v>5404</v>
      </c>
      <c r="I13" s="100">
        <f>I14+I20+I34</f>
        <v>5608.5</v>
      </c>
      <c r="J13" s="148"/>
      <c r="K13" s="149"/>
      <c r="L13" s="9"/>
      <c r="M13" s="16"/>
      <c r="N13" s="17"/>
    </row>
    <row r="14" spans="1:13" ht="46.5" customHeight="1">
      <c r="A14" s="12" t="s">
        <v>10</v>
      </c>
      <c r="B14" s="18" t="s">
        <v>11</v>
      </c>
      <c r="C14" s="13" t="s">
        <v>8</v>
      </c>
      <c r="D14" s="13" t="s">
        <v>12</v>
      </c>
      <c r="E14" s="3"/>
      <c r="F14" s="3"/>
      <c r="G14" s="101">
        <f>G15</f>
        <v>1860.5</v>
      </c>
      <c r="H14" s="101">
        <f>H15</f>
        <v>1937.8</v>
      </c>
      <c r="I14" s="101">
        <f>I15</f>
        <v>2015.1</v>
      </c>
      <c r="K14" s="19"/>
      <c r="M14" s="17"/>
    </row>
    <row r="15" spans="1:12" ht="26.25" customHeight="1">
      <c r="A15" s="20" t="s">
        <v>13</v>
      </c>
      <c r="B15" s="21" t="s">
        <v>144</v>
      </c>
      <c r="C15" s="2" t="s">
        <v>8</v>
      </c>
      <c r="D15" s="2" t="s">
        <v>12</v>
      </c>
      <c r="E15" s="22" t="s">
        <v>172</v>
      </c>
      <c r="F15" s="22"/>
      <c r="G15" s="102">
        <f>SUM(G16+G18)</f>
        <v>1860.5</v>
      </c>
      <c r="H15" s="102">
        <f>SUM(H16+H18)</f>
        <v>1937.8</v>
      </c>
      <c r="I15" s="102">
        <f>SUM(I16+I18)</f>
        <v>2015.1</v>
      </c>
      <c r="K15" s="24"/>
      <c r="L15" s="6"/>
    </row>
    <row r="16" spans="1:12" ht="84" customHeight="1">
      <c r="A16" s="20" t="s">
        <v>14</v>
      </c>
      <c r="B16" s="21" t="s">
        <v>108</v>
      </c>
      <c r="C16" s="2" t="s">
        <v>8</v>
      </c>
      <c r="D16" s="2" t="s">
        <v>12</v>
      </c>
      <c r="E16" s="22" t="s">
        <v>172</v>
      </c>
      <c r="F16" s="22" t="s">
        <v>109</v>
      </c>
      <c r="G16" s="102">
        <f>SUM(G17)</f>
        <v>1860.5</v>
      </c>
      <c r="H16" s="102">
        <f>SUM(H17)</f>
        <v>1937.8</v>
      </c>
      <c r="I16" s="102">
        <f>SUM(I17)</f>
        <v>2015.1</v>
      </c>
      <c r="K16" s="24"/>
      <c r="L16" s="6"/>
    </row>
    <row r="17" spans="1:12" ht="29.25" customHeight="1">
      <c r="A17" s="25" t="s">
        <v>106</v>
      </c>
      <c r="B17" s="20" t="s">
        <v>99</v>
      </c>
      <c r="C17" s="2" t="s">
        <v>8</v>
      </c>
      <c r="D17" s="2" t="s">
        <v>12</v>
      </c>
      <c r="E17" s="22" t="s">
        <v>172</v>
      </c>
      <c r="F17" s="22" t="s">
        <v>98</v>
      </c>
      <c r="G17" s="102">
        <v>1860.5</v>
      </c>
      <c r="H17" s="102">
        <v>1937.8</v>
      </c>
      <c r="I17" s="102">
        <v>2015.1</v>
      </c>
      <c r="K17" s="24"/>
      <c r="L17" s="24"/>
    </row>
    <row r="18" spans="1:12" ht="21.75" customHeight="1" hidden="1">
      <c r="A18" s="25" t="s">
        <v>51</v>
      </c>
      <c r="B18" s="20" t="s">
        <v>335</v>
      </c>
      <c r="C18" s="2" t="s">
        <v>8</v>
      </c>
      <c r="D18" s="2" t="s">
        <v>12</v>
      </c>
      <c r="E18" s="22" t="s">
        <v>172</v>
      </c>
      <c r="F18" s="22" t="s">
        <v>110</v>
      </c>
      <c r="G18" s="102"/>
      <c r="H18" s="102"/>
      <c r="I18" s="102"/>
      <c r="K18" s="24"/>
      <c r="L18" s="24"/>
    </row>
    <row r="19" spans="1:12" ht="37.5" customHeight="1" hidden="1">
      <c r="A19" s="25" t="s">
        <v>107</v>
      </c>
      <c r="B19" s="20" t="s">
        <v>100</v>
      </c>
      <c r="C19" s="2" t="s">
        <v>8</v>
      </c>
      <c r="D19" s="2" t="s">
        <v>12</v>
      </c>
      <c r="E19" s="22" t="s">
        <v>172</v>
      </c>
      <c r="F19" s="22" t="s">
        <v>83</v>
      </c>
      <c r="G19" s="102"/>
      <c r="H19" s="102"/>
      <c r="I19" s="102"/>
      <c r="K19" s="24"/>
      <c r="L19" s="24"/>
    </row>
    <row r="20" spans="1:13" ht="68.25" customHeight="1">
      <c r="A20" s="12" t="s">
        <v>15</v>
      </c>
      <c r="B20" s="12" t="s">
        <v>16</v>
      </c>
      <c r="C20" s="13" t="s">
        <v>8</v>
      </c>
      <c r="D20" s="13" t="s">
        <v>17</v>
      </c>
      <c r="E20" s="3"/>
      <c r="F20" s="3"/>
      <c r="G20" s="101">
        <f>G21+G24+G27</f>
        <v>3199.5</v>
      </c>
      <c r="H20" s="101">
        <f>H21+H24+H27</f>
        <v>3346.2000000000003</v>
      </c>
      <c r="I20" s="101">
        <f>I21+I24+I27</f>
        <v>3473.4</v>
      </c>
      <c r="K20" s="17"/>
      <c r="M20" s="17"/>
    </row>
    <row r="21" spans="1:13" ht="105.75" customHeight="1" hidden="1">
      <c r="A21" s="20" t="s">
        <v>18</v>
      </c>
      <c r="B21" s="26" t="s">
        <v>344</v>
      </c>
      <c r="C21" s="27" t="s">
        <v>8</v>
      </c>
      <c r="D21" s="27" t="s">
        <v>17</v>
      </c>
      <c r="E21" s="28" t="s">
        <v>339</v>
      </c>
      <c r="F21" s="28"/>
      <c r="G21" s="98">
        <f>G22</f>
        <v>0</v>
      </c>
      <c r="H21" s="98">
        <f>H22</f>
        <v>0</v>
      </c>
      <c r="I21" s="98">
        <f>I22</f>
        <v>0</v>
      </c>
      <c r="K21" s="17"/>
      <c r="M21" s="17"/>
    </row>
    <row r="22" spans="1:13" ht="78" customHeight="1" hidden="1">
      <c r="A22" s="20" t="s">
        <v>19</v>
      </c>
      <c r="B22" s="21" t="s">
        <v>108</v>
      </c>
      <c r="C22" s="27" t="s">
        <v>8</v>
      </c>
      <c r="D22" s="27" t="s">
        <v>17</v>
      </c>
      <c r="E22" s="28" t="s">
        <v>339</v>
      </c>
      <c r="F22" s="28" t="s">
        <v>109</v>
      </c>
      <c r="G22" s="98">
        <f>SUM(G23)</f>
        <v>0</v>
      </c>
      <c r="H22" s="98">
        <f>SUM(H23)</f>
        <v>0</v>
      </c>
      <c r="I22" s="98">
        <f>SUM(I23)</f>
        <v>0</v>
      </c>
      <c r="K22" s="17"/>
      <c r="M22" s="17"/>
    </row>
    <row r="23" spans="1:13" ht="31.5" customHeight="1" hidden="1">
      <c r="A23" s="20" t="s">
        <v>114</v>
      </c>
      <c r="B23" s="20" t="s">
        <v>99</v>
      </c>
      <c r="C23" s="27" t="s">
        <v>8</v>
      </c>
      <c r="D23" s="27" t="s">
        <v>17</v>
      </c>
      <c r="E23" s="28" t="s">
        <v>339</v>
      </c>
      <c r="F23" s="28" t="s">
        <v>98</v>
      </c>
      <c r="G23" s="98">
        <v>0</v>
      </c>
      <c r="H23" s="98">
        <v>0</v>
      </c>
      <c r="I23" s="98">
        <v>0</v>
      </c>
      <c r="K23" s="17"/>
      <c r="M23" s="17"/>
    </row>
    <row r="24" spans="1:13" ht="102.75" customHeight="1">
      <c r="A24" s="20" t="s">
        <v>18</v>
      </c>
      <c r="B24" s="26" t="s">
        <v>145</v>
      </c>
      <c r="C24" s="27" t="s">
        <v>8</v>
      </c>
      <c r="D24" s="27" t="s">
        <v>17</v>
      </c>
      <c r="E24" s="28" t="s">
        <v>174</v>
      </c>
      <c r="F24" s="28"/>
      <c r="G24" s="98">
        <f>G25</f>
        <v>187.1</v>
      </c>
      <c r="H24" s="98">
        <f>H25</f>
        <v>194.9</v>
      </c>
      <c r="I24" s="98">
        <f>I25</f>
        <v>202.7</v>
      </c>
      <c r="K24" s="17"/>
      <c r="M24" s="17"/>
    </row>
    <row r="25" spans="1:13" ht="82.5" customHeight="1">
      <c r="A25" s="20" t="s">
        <v>19</v>
      </c>
      <c r="B25" s="21" t="s">
        <v>108</v>
      </c>
      <c r="C25" s="27" t="s">
        <v>8</v>
      </c>
      <c r="D25" s="27" t="s">
        <v>17</v>
      </c>
      <c r="E25" s="28" t="s">
        <v>174</v>
      </c>
      <c r="F25" s="28" t="s">
        <v>109</v>
      </c>
      <c r="G25" s="98">
        <f>SUM(G26)</f>
        <v>187.1</v>
      </c>
      <c r="H25" s="98">
        <f>SUM(H26)</f>
        <v>194.9</v>
      </c>
      <c r="I25" s="98">
        <f>SUM(I26)</f>
        <v>202.7</v>
      </c>
      <c r="K25" s="17"/>
      <c r="M25" s="17"/>
    </row>
    <row r="26" spans="1:13" ht="26.25" customHeight="1">
      <c r="A26" s="20" t="s">
        <v>114</v>
      </c>
      <c r="B26" s="20" t="s">
        <v>99</v>
      </c>
      <c r="C26" s="27" t="s">
        <v>8</v>
      </c>
      <c r="D26" s="27" t="s">
        <v>17</v>
      </c>
      <c r="E26" s="28" t="s">
        <v>174</v>
      </c>
      <c r="F26" s="28" t="s">
        <v>98</v>
      </c>
      <c r="G26" s="98">
        <v>187.1</v>
      </c>
      <c r="H26" s="98">
        <v>194.9</v>
      </c>
      <c r="I26" s="98">
        <v>202.7</v>
      </c>
      <c r="K26" s="17"/>
      <c r="M26" s="17"/>
    </row>
    <row r="27" spans="1:11" ht="38.25" customHeight="1">
      <c r="A27" s="4" t="s">
        <v>20</v>
      </c>
      <c r="B27" s="21" t="s">
        <v>146</v>
      </c>
      <c r="C27" s="2" t="s">
        <v>8</v>
      </c>
      <c r="D27" s="2" t="s">
        <v>17</v>
      </c>
      <c r="E27" s="22" t="s">
        <v>173</v>
      </c>
      <c r="F27" s="22"/>
      <c r="G27" s="102">
        <f>G28+G30+G32</f>
        <v>3012.4</v>
      </c>
      <c r="H27" s="102">
        <f>H28+H30+H32</f>
        <v>3151.3</v>
      </c>
      <c r="I27" s="102">
        <f>I28+I30+I32</f>
        <v>3270.7000000000003</v>
      </c>
      <c r="K27" s="17"/>
    </row>
    <row r="28" spans="1:11" ht="78.75" customHeight="1">
      <c r="A28" s="4" t="s">
        <v>54</v>
      </c>
      <c r="B28" s="21" t="s">
        <v>108</v>
      </c>
      <c r="C28" s="2" t="s">
        <v>8</v>
      </c>
      <c r="D28" s="2" t="s">
        <v>17</v>
      </c>
      <c r="E28" s="22" t="s">
        <v>173</v>
      </c>
      <c r="F28" s="22" t="s">
        <v>109</v>
      </c>
      <c r="G28" s="102">
        <f>SUM(G29)</f>
        <v>2319</v>
      </c>
      <c r="H28" s="102">
        <f>SUM(H29)</f>
        <v>2414.8</v>
      </c>
      <c r="I28" s="102">
        <f>SUM(I29)</f>
        <v>2510.8</v>
      </c>
      <c r="K28" s="17"/>
    </row>
    <row r="29" spans="1:11" ht="27.75" customHeight="1">
      <c r="A29" s="4" t="s">
        <v>115</v>
      </c>
      <c r="B29" s="20" t="s">
        <v>99</v>
      </c>
      <c r="C29" s="2" t="s">
        <v>8</v>
      </c>
      <c r="D29" s="2" t="s">
        <v>17</v>
      </c>
      <c r="E29" s="22" t="s">
        <v>173</v>
      </c>
      <c r="F29" s="22" t="s">
        <v>98</v>
      </c>
      <c r="G29" s="102">
        <v>2319</v>
      </c>
      <c r="H29" s="102">
        <v>2414.8</v>
      </c>
      <c r="I29" s="102">
        <v>2510.8</v>
      </c>
      <c r="K29" s="17"/>
    </row>
    <row r="30" spans="1:11" ht="48" customHeight="1">
      <c r="A30" s="4" t="s">
        <v>393</v>
      </c>
      <c r="B30" s="20" t="s">
        <v>335</v>
      </c>
      <c r="C30" s="2" t="s">
        <v>8</v>
      </c>
      <c r="D30" s="2" t="s">
        <v>116</v>
      </c>
      <c r="E30" s="22" t="s">
        <v>173</v>
      </c>
      <c r="F30" s="22" t="s">
        <v>110</v>
      </c>
      <c r="G30" s="102">
        <f>SUM(G31)</f>
        <v>692.4</v>
      </c>
      <c r="H30" s="102">
        <f>SUM(H31)</f>
        <v>735.5</v>
      </c>
      <c r="I30" s="102">
        <f>SUM(I31)</f>
        <v>758.9</v>
      </c>
      <c r="K30" s="17"/>
    </row>
    <row r="31" spans="1:11" ht="41.25" customHeight="1">
      <c r="A31" s="4" t="s">
        <v>394</v>
      </c>
      <c r="B31" s="20" t="s">
        <v>100</v>
      </c>
      <c r="C31" s="2" t="s">
        <v>8</v>
      </c>
      <c r="D31" s="2" t="s">
        <v>17</v>
      </c>
      <c r="E31" s="22" t="s">
        <v>173</v>
      </c>
      <c r="F31" s="22" t="s">
        <v>83</v>
      </c>
      <c r="G31" s="102">
        <v>692.4</v>
      </c>
      <c r="H31" s="102">
        <v>735.5</v>
      </c>
      <c r="I31" s="102">
        <v>758.9</v>
      </c>
      <c r="K31" s="17"/>
    </row>
    <row r="32" spans="1:11" ht="20.25" customHeight="1">
      <c r="A32" s="4" t="s">
        <v>395</v>
      </c>
      <c r="B32" s="20" t="s">
        <v>118</v>
      </c>
      <c r="C32" s="2" t="s">
        <v>8</v>
      </c>
      <c r="D32" s="2" t="s">
        <v>17</v>
      </c>
      <c r="E32" s="22" t="s">
        <v>173</v>
      </c>
      <c r="F32" s="22" t="s">
        <v>117</v>
      </c>
      <c r="G32" s="102">
        <f>SUM(G33)</f>
        <v>1</v>
      </c>
      <c r="H32" s="102">
        <f>SUM(H33)</f>
        <v>1</v>
      </c>
      <c r="I32" s="102">
        <f>SUM(I33)</f>
        <v>1</v>
      </c>
      <c r="K32" s="17"/>
    </row>
    <row r="33" spans="1:11" ht="27.75" customHeight="1">
      <c r="A33" s="4" t="s">
        <v>396</v>
      </c>
      <c r="B33" s="20" t="s">
        <v>84</v>
      </c>
      <c r="C33" s="2" t="s">
        <v>8</v>
      </c>
      <c r="D33" s="2" t="s">
        <v>17</v>
      </c>
      <c r="E33" s="22" t="s">
        <v>173</v>
      </c>
      <c r="F33" s="22" t="s">
        <v>85</v>
      </c>
      <c r="G33" s="102">
        <v>1</v>
      </c>
      <c r="H33" s="102">
        <v>1</v>
      </c>
      <c r="I33" s="102">
        <v>1</v>
      </c>
      <c r="K33" s="17"/>
    </row>
    <row r="34" spans="1:9" ht="15.75" customHeight="1">
      <c r="A34" s="31" t="s">
        <v>32</v>
      </c>
      <c r="B34" s="31" t="s">
        <v>33</v>
      </c>
      <c r="C34" s="5" t="s">
        <v>8</v>
      </c>
      <c r="D34" s="13" t="s">
        <v>34</v>
      </c>
      <c r="E34" s="3"/>
      <c r="F34" s="3"/>
      <c r="G34" s="101">
        <f aca="true" t="shared" si="0" ref="G34:I36">SUM(G35)</f>
        <v>120</v>
      </c>
      <c r="H34" s="101">
        <f t="shared" si="0"/>
        <v>120</v>
      </c>
      <c r="I34" s="101">
        <f t="shared" si="0"/>
        <v>120</v>
      </c>
    </row>
    <row r="35" spans="1:9" ht="60" customHeight="1">
      <c r="A35" s="33" t="s">
        <v>35</v>
      </c>
      <c r="B35" s="65" t="s">
        <v>150</v>
      </c>
      <c r="C35" s="27" t="s">
        <v>8</v>
      </c>
      <c r="D35" s="2" t="s">
        <v>34</v>
      </c>
      <c r="E35" s="2" t="s">
        <v>179</v>
      </c>
      <c r="F35" s="22"/>
      <c r="G35" s="102">
        <f t="shared" si="0"/>
        <v>120</v>
      </c>
      <c r="H35" s="102">
        <f t="shared" si="0"/>
        <v>120</v>
      </c>
      <c r="I35" s="102">
        <f t="shared" si="0"/>
        <v>120</v>
      </c>
    </row>
    <row r="36" spans="1:9" ht="17.25" customHeight="1">
      <c r="A36" s="33" t="s">
        <v>37</v>
      </c>
      <c r="B36" s="20" t="s">
        <v>118</v>
      </c>
      <c r="C36" s="27" t="s">
        <v>8</v>
      </c>
      <c r="D36" s="2" t="s">
        <v>34</v>
      </c>
      <c r="E36" s="2" t="s">
        <v>179</v>
      </c>
      <c r="F36" s="22" t="s">
        <v>117</v>
      </c>
      <c r="G36" s="102">
        <f t="shared" si="0"/>
        <v>120</v>
      </c>
      <c r="H36" s="102">
        <f t="shared" si="0"/>
        <v>120</v>
      </c>
      <c r="I36" s="102">
        <f t="shared" si="0"/>
        <v>120</v>
      </c>
    </row>
    <row r="37" spans="1:9" ht="26.25" customHeight="1">
      <c r="A37" s="33" t="s">
        <v>122</v>
      </c>
      <c r="B37" s="20" t="s">
        <v>84</v>
      </c>
      <c r="C37" s="27" t="s">
        <v>8</v>
      </c>
      <c r="D37" s="2" t="s">
        <v>34</v>
      </c>
      <c r="E37" s="2" t="s">
        <v>179</v>
      </c>
      <c r="F37" s="22" t="s">
        <v>85</v>
      </c>
      <c r="G37" s="102">
        <v>120</v>
      </c>
      <c r="H37" s="102">
        <v>120</v>
      </c>
      <c r="I37" s="102">
        <v>120</v>
      </c>
    </row>
    <row r="38" spans="1:13" s="35" customFormat="1" ht="0.75" customHeight="1">
      <c r="A38" s="31" t="s">
        <v>21</v>
      </c>
      <c r="B38" s="12" t="s">
        <v>60</v>
      </c>
      <c r="C38" s="5" t="s">
        <v>8</v>
      </c>
      <c r="D38" s="13" t="s">
        <v>61</v>
      </c>
      <c r="E38" s="3"/>
      <c r="F38" s="3"/>
      <c r="G38" s="101"/>
      <c r="H38" s="101"/>
      <c r="I38" s="101"/>
      <c r="M38" s="38"/>
    </row>
    <row r="39" spans="1:13" s="35" customFormat="1" ht="27.75" customHeight="1" hidden="1">
      <c r="A39" s="31" t="s">
        <v>10</v>
      </c>
      <c r="B39" s="12" t="s">
        <v>89</v>
      </c>
      <c r="C39" s="5" t="s">
        <v>8</v>
      </c>
      <c r="D39" s="13" t="s">
        <v>90</v>
      </c>
      <c r="E39" s="3"/>
      <c r="F39" s="3"/>
      <c r="G39" s="101"/>
      <c r="H39" s="101"/>
      <c r="I39" s="101"/>
      <c r="M39" s="38"/>
    </row>
    <row r="40" spans="1:13" s="35" customFormat="1" ht="109.5" customHeight="1" hidden="1">
      <c r="A40" s="33" t="s">
        <v>13</v>
      </c>
      <c r="B40" s="65" t="s">
        <v>157</v>
      </c>
      <c r="C40" s="27" t="s">
        <v>8</v>
      </c>
      <c r="D40" s="2" t="s">
        <v>90</v>
      </c>
      <c r="E40" s="2" t="s">
        <v>186</v>
      </c>
      <c r="F40" s="22"/>
      <c r="G40" s="102"/>
      <c r="H40" s="102"/>
      <c r="I40" s="102"/>
      <c r="M40" s="38"/>
    </row>
    <row r="41" spans="1:13" s="35" customFormat="1" ht="30" customHeight="1" hidden="1">
      <c r="A41" s="33" t="s">
        <v>14</v>
      </c>
      <c r="B41" s="20" t="s">
        <v>335</v>
      </c>
      <c r="C41" s="27" t="s">
        <v>8</v>
      </c>
      <c r="D41" s="2" t="s">
        <v>90</v>
      </c>
      <c r="E41" s="2" t="s">
        <v>186</v>
      </c>
      <c r="F41" s="22" t="s">
        <v>110</v>
      </c>
      <c r="G41" s="102"/>
      <c r="H41" s="102"/>
      <c r="I41" s="102"/>
      <c r="M41" s="38"/>
    </row>
    <row r="42" spans="1:13" s="35" customFormat="1" ht="39.75" customHeight="1" hidden="1">
      <c r="A42" s="33" t="s">
        <v>106</v>
      </c>
      <c r="B42" s="20" t="s">
        <v>100</v>
      </c>
      <c r="C42" s="27" t="s">
        <v>8</v>
      </c>
      <c r="D42" s="2" t="s">
        <v>90</v>
      </c>
      <c r="E42" s="2" t="s">
        <v>186</v>
      </c>
      <c r="F42" s="22" t="s">
        <v>83</v>
      </c>
      <c r="G42" s="102"/>
      <c r="H42" s="102"/>
      <c r="I42" s="102"/>
      <c r="M42" s="38"/>
    </row>
    <row r="43" spans="1:11" ht="33" customHeight="1">
      <c r="A43" s="61" t="s">
        <v>21</v>
      </c>
      <c r="B43" s="62" t="s">
        <v>26</v>
      </c>
      <c r="C43" s="63" t="s">
        <v>0</v>
      </c>
      <c r="D43" s="63"/>
      <c r="E43" s="64"/>
      <c r="F43" s="64"/>
      <c r="G43" s="103">
        <f>G44+G83+G91+G100+G116+G124+G145+G156+G172+G177</f>
        <v>222154.8</v>
      </c>
      <c r="H43" s="103">
        <f>H44+H83+H91+H100+H116+H124+H145+H156+H172+H177</f>
        <v>189189.2</v>
      </c>
      <c r="I43" s="103">
        <f>I44+I83+I91+I100+I116+I124+I145+I156+I172+I177</f>
        <v>176575.6</v>
      </c>
      <c r="K43" s="17"/>
    </row>
    <row r="44" spans="1:11" ht="28.5" customHeight="1">
      <c r="A44" s="53" t="s">
        <v>5</v>
      </c>
      <c r="B44" s="53" t="s">
        <v>7</v>
      </c>
      <c r="C44" s="55" t="s">
        <v>0</v>
      </c>
      <c r="D44" s="55" t="s">
        <v>9</v>
      </c>
      <c r="E44" s="60"/>
      <c r="F44" s="60"/>
      <c r="G44" s="186">
        <f>G45+G66+G72+G76</f>
        <v>43823.9</v>
      </c>
      <c r="H44" s="186">
        <f>H45+H66+H72+H76</f>
        <v>43941.100000000006</v>
      </c>
      <c r="I44" s="186">
        <f>I45+I66+I72+I76</f>
        <v>45470</v>
      </c>
      <c r="K44" s="17"/>
    </row>
    <row r="45" spans="1:13" ht="66" customHeight="1">
      <c r="A45" s="31" t="s">
        <v>10</v>
      </c>
      <c r="B45" s="12" t="s">
        <v>428</v>
      </c>
      <c r="C45" s="13" t="s">
        <v>0</v>
      </c>
      <c r="D45" s="13" t="s">
        <v>27</v>
      </c>
      <c r="E45" s="3"/>
      <c r="F45" s="3"/>
      <c r="G45" s="101">
        <f>G46+G51+G59</f>
        <v>42226.4</v>
      </c>
      <c r="H45" s="101">
        <f>H46+H51+H59</f>
        <v>43761.50000000001</v>
      </c>
      <c r="I45" s="101">
        <f>I46+I51+I59</f>
        <v>45290</v>
      </c>
      <c r="K45" s="32"/>
      <c r="M45" s="17"/>
    </row>
    <row r="46" spans="1:13" ht="70.5" customHeight="1">
      <c r="A46" s="20" t="s">
        <v>13</v>
      </c>
      <c r="B46" s="65" t="s">
        <v>147</v>
      </c>
      <c r="C46" s="27" t="s">
        <v>0</v>
      </c>
      <c r="D46" s="27" t="s">
        <v>27</v>
      </c>
      <c r="E46" s="28" t="s">
        <v>175</v>
      </c>
      <c r="F46" s="28"/>
      <c r="G46" s="98">
        <f>G47+G49</f>
        <v>1878.3</v>
      </c>
      <c r="H46" s="98">
        <f>H47+H49</f>
        <v>1955.8</v>
      </c>
      <c r="I46" s="98">
        <f>I47+I49</f>
        <v>2033.3999999999999</v>
      </c>
      <c r="K46" s="32"/>
      <c r="M46" s="17"/>
    </row>
    <row r="47" spans="1:13" ht="81" customHeight="1">
      <c r="A47" s="20" t="s">
        <v>14</v>
      </c>
      <c r="B47" s="21" t="s">
        <v>108</v>
      </c>
      <c r="C47" s="27" t="s">
        <v>0</v>
      </c>
      <c r="D47" s="27" t="s">
        <v>27</v>
      </c>
      <c r="E47" s="28" t="s">
        <v>175</v>
      </c>
      <c r="F47" s="28" t="s">
        <v>109</v>
      </c>
      <c r="G47" s="98">
        <f>SUM(G48)</f>
        <v>1872.5</v>
      </c>
      <c r="H47" s="98">
        <f>SUM(H48)</f>
        <v>1949.8</v>
      </c>
      <c r="I47" s="98">
        <f>SUM(I48)</f>
        <v>2027.1</v>
      </c>
      <c r="K47" s="32"/>
      <c r="M47" s="17"/>
    </row>
    <row r="48" spans="1:13" ht="35.25" customHeight="1">
      <c r="A48" s="20" t="s">
        <v>106</v>
      </c>
      <c r="B48" s="20" t="s">
        <v>99</v>
      </c>
      <c r="C48" s="27" t="s">
        <v>0</v>
      </c>
      <c r="D48" s="27" t="s">
        <v>27</v>
      </c>
      <c r="E48" s="28" t="s">
        <v>175</v>
      </c>
      <c r="F48" s="28" t="s">
        <v>98</v>
      </c>
      <c r="G48" s="98">
        <v>1872.5</v>
      </c>
      <c r="H48" s="98">
        <v>1949.8</v>
      </c>
      <c r="I48" s="98">
        <v>2027.1</v>
      </c>
      <c r="K48" s="32"/>
      <c r="M48" s="17"/>
    </row>
    <row r="49" spans="1:13" ht="38.25" customHeight="1">
      <c r="A49" s="20" t="s">
        <v>51</v>
      </c>
      <c r="B49" s="20" t="s">
        <v>335</v>
      </c>
      <c r="C49" s="27" t="s">
        <v>0</v>
      </c>
      <c r="D49" s="27" t="s">
        <v>27</v>
      </c>
      <c r="E49" s="28" t="s">
        <v>175</v>
      </c>
      <c r="F49" s="28" t="s">
        <v>110</v>
      </c>
      <c r="G49" s="98">
        <f>SUM(G50)</f>
        <v>5.8</v>
      </c>
      <c r="H49" s="98">
        <f>SUM(H50)</f>
        <v>6</v>
      </c>
      <c r="I49" s="98">
        <f>SUM(I50)</f>
        <v>6.3</v>
      </c>
      <c r="K49" s="32"/>
      <c r="M49" s="17"/>
    </row>
    <row r="50" spans="1:13" ht="43.5" customHeight="1">
      <c r="A50" s="20" t="s">
        <v>107</v>
      </c>
      <c r="B50" s="20" t="s">
        <v>100</v>
      </c>
      <c r="C50" s="27" t="s">
        <v>0</v>
      </c>
      <c r="D50" s="27" t="s">
        <v>27</v>
      </c>
      <c r="E50" s="28" t="s">
        <v>175</v>
      </c>
      <c r="F50" s="28" t="s">
        <v>83</v>
      </c>
      <c r="G50" s="98">
        <v>5.8</v>
      </c>
      <c r="H50" s="98">
        <v>6</v>
      </c>
      <c r="I50" s="98">
        <v>6.3</v>
      </c>
      <c r="K50" s="32"/>
      <c r="M50" s="17"/>
    </row>
    <row r="51" spans="1:13" ht="60.75" customHeight="1">
      <c r="A51" s="20" t="s">
        <v>28</v>
      </c>
      <c r="B51" s="65" t="s">
        <v>148</v>
      </c>
      <c r="C51" s="27" t="s">
        <v>0</v>
      </c>
      <c r="D51" s="27" t="s">
        <v>27</v>
      </c>
      <c r="E51" s="28" t="s">
        <v>176</v>
      </c>
      <c r="F51" s="28"/>
      <c r="G51" s="98">
        <f>G52+G55+G57</f>
        <v>35400.6</v>
      </c>
      <c r="H51" s="98">
        <f>H52+H55+H57</f>
        <v>36652.4</v>
      </c>
      <c r="I51" s="98">
        <f>I52+I55+I57</f>
        <v>37897.5</v>
      </c>
      <c r="K51" s="32"/>
      <c r="M51" s="17"/>
    </row>
    <row r="52" spans="1:13" ht="80.25" customHeight="1">
      <c r="A52" s="20" t="s">
        <v>29</v>
      </c>
      <c r="B52" s="21" t="s">
        <v>108</v>
      </c>
      <c r="C52" s="27" t="s">
        <v>0</v>
      </c>
      <c r="D52" s="27" t="s">
        <v>27</v>
      </c>
      <c r="E52" s="28" t="s">
        <v>176</v>
      </c>
      <c r="F52" s="28" t="s">
        <v>109</v>
      </c>
      <c r="G52" s="98">
        <f>SUM(G54+G53)</f>
        <v>27536.4</v>
      </c>
      <c r="H52" s="98">
        <f>SUM(H54+H53)</f>
        <v>28675.2</v>
      </c>
      <c r="I52" s="98">
        <f>SUM(I54+I53)</f>
        <v>29813.9</v>
      </c>
      <c r="K52" s="32"/>
      <c r="M52" s="17"/>
    </row>
    <row r="53" spans="1:13" ht="33.75" customHeight="1" hidden="1">
      <c r="A53" s="20"/>
      <c r="B53" s="20" t="s">
        <v>345</v>
      </c>
      <c r="C53" s="27" t="s">
        <v>0</v>
      </c>
      <c r="D53" s="27" t="s">
        <v>27</v>
      </c>
      <c r="E53" s="28" t="s">
        <v>176</v>
      </c>
      <c r="F53" s="28" t="s">
        <v>346</v>
      </c>
      <c r="G53" s="98"/>
      <c r="H53" s="98"/>
      <c r="I53" s="98"/>
      <c r="K53" s="32"/>
      <c r="M53" s="17"/>
    </row>
    <row r="54" spans="1:13" ht="36" customHeight="1">
      <c r="A54" s="20" t="s">
        <v>119</v>
      </c>
      <c r="B54" s="20" t="s">
        <v>99</v>
      </c>
      <c r="C54" s="27" t="s">
        <v>0</v>
      </c>
      <c r="D54" s="27" t="s">
        <v>27</v>
      </c>
      <c r="E54" s="28" t="s">
        <v>176</v>
      </c>
      <c r="F54" s="28" t="s">
        <v>98</v>
      </c>
      <c r="G54" s="98">
        <v>27536.4</v>
      </c>
      <c r="H54" s="98">
        <v>28675.2</v>
      </c>
      <c r="I54" s="98">
        <v>29813.9</v>
      </c>
      <c r="K54" s="32"/>
      <c r="M54" s="17"/>
    </row>
    <row r="55" spans="1:13" ht="44.25" customHeight="1">
      <c r="A55" s="20" t="s">
        <v>91</v>
      </c>
      <c r="B55" s="20" t="s">
        <v>335</v>
      </c>
      <c r="C55" s="27" t="s">
        <v>0</v>
      </c>
      <c r="D55" s="27" t="s">
        <v>27</v>
      </c>
      <c r="E55" s="28" t="s">
        <v>176</v>
      </c>
      <c r="F55" s="28" t="s">
        <v>110</v>
      </c>
      <c r="G55" s="98">
        <f>SUM(G56)</f>
        <v>7854.2</v>
      </c>
      <c r="H55" s="98">
        <f>SUM(H56)</f>
        <v>7967.2</v>
      </c>
      <c r="I55" s="98">
        <f>SUM(I56)</f>
        <v>8073.6</v>
      </c>
      <c r="K55" s="32"/>
      <c r="M55" s="17"/>
    </row>
    <row r="56" spans="1:13" ht="39" customHeight="1">
      <c r="A56" s="20" t="s">
        <v>120</v>
      </c>
      <c r="B56" s="20" t="s">
        <v>100</v>
      </c>
      <c r="C56" s="27" t="s">
        <v>0</v>
      </c>
      <c r="D56" s="27" t="s">
        <v>27</v>
      </c>
      <c r="E56" s="28" t="s">
        <v>176</v>
      </c>
      <c r="F56" s="28" t="s">
        <v>83</v>
      </c>
      <c r="G56" s="98">
        <v>7854.2</v>
      </c>
      <c r="H56" s="98">
        <v>7967.2</v>
      </c>
      <c r="I56" s="98">
        <v>8073.6</v>
      </c>
      <c r="K56" s="32"/>
      <c r="M56" s="17"/>
    </row>
    <row r="57" spans="1:13" ht="15.75" customHeight="1">
      <c r="A57" s="20" t="s">
        <v>92</v>
      </c>
      <c r="B57" s="20" t="s">
        <v>118</v>
      </c>
      <c r="C57" s="27" t="s">
        <v>0</v>
      </c>
      <c r="D57" s="27" t="s">
        <v>27</v>
      </c>
      <c r="E57" s="28" t="s">
        <v>176</v>
      </c>
      <c r="F57" s="28" t="s">
        <v>117</v>
      </c>
      <c r="G57" s="98">
        <f>SUM(G58)</f>
        <v>10</v>
      </c>
      <c r="H57" s="98">
        <f>SUM(H58)</f>
        <v>10</v>
      </c>
      <c r="I57" s="98">
        <f>SUM(I58)</f>
        <v>10</v>
      </c>
      <c r="K57" s="32"/>
      <c r="M57" s="17"/>
    </row>
    <row r="58" spans="1:13" ht="29.25" customHeight="1">
      <c r="A58" s="20" t="s">
        <v>93</v>
      </c>
      <c r="B58" s="20" t="s">
        <v>84</v>
      </c>
      <c r="C58" s="27" t="s">
        <v>0</v>
      </c>
      <c r="D58" s="27" t="s">
        <v>27</v>
      </c>
      <c r="E58" s="28" t="s">
        <v>176</v>
      </c>
      <c r="F58" s="28" t="s">
        <v>85</v>
      </c>
      <c r="G58" s="98">
        <v>10</v>
      </c>
      <c r="H58" s="98">
        <v>10</v>
      </c>
      <c r="I58" s="98">
        <v>10</v>
      </c>
      <c r="K58" s="32"/>
      <c r="M58" s="17"/>
    </row>
    <row r="59" spans="1:9" s="35" customFormat="1" ht="86.25" customHeight="1">
      <c r="A59" s="20" t="s">
        <v>52</v>
      </c>
      <c r="B59" s="65" t="s">
        <v>424</v>
      </c>
      <c r="C59" s="27" t="s">
        <v>0</v>
      </c>
      <c r="D59" s="27" t="s">
        <v>27</v>
      </c>
      <c r="E59" s="28" t="s">
        <v>197</v>
      </c>
      <c r="F59" s="28"/>
      <c r="G59" s="98">
        <f>G60+G62+G64</f>
        <v>4947.5</v>
      </c>
      <c r="H59" s="98">
        <f>H60+H62+H64</f>
        <v>5153.3</v>
      </c>
      <c r="I59" s="98">
        <f>I60+I62+I64</f>
        <v>5359.1</v>
      </c>
    </row>
    <row r="60" spans="1:9" s="35" customFormat="1" ht="78.75" customHeight="1">
      <c r="A60" s="20" t="s">
        <v>53</v>
      </c>
      <c r="B60" s="20" t="s">
        <v>108</v>
      </c>
      <c r="C60" s="27" t="s">
        <v>0</v>
      </c>
      <c r="D60" s="27" t="s">
        <v>27</v>
      </c>
      <c r="E60" s="28" t="s">
        <v>197</v>
      </c>
      <c r="F60" s="28" t="s">
        <v>109</v>
      </c>
      <c r="G60" s="98">
        <f>SUM(G61)</f>
        <v>4613.9</v>
      </c>
      <c r="H60" s="98">
        <f>SUM(H61)</f>
        <v>4805.7</v>
      </c>
      <c r="I60" s="98">
        <f>SUM(I61)</f>
        <v>4997.5</v>
      </c>
    </row>
    <row r="61" spans="1:9" s="35" customFormat="1" ht="31.5" customHeight="1">
      <c r="A61" s="20" t="s">
        <v>121</v>
      </c>
      <c r="B61" s="20" t="s">
        <v>99</v>
      </c>
      <c r="C61" s="27" t="s">
        <v>0</v>
      </c>
      <c r="D61" s="27" t="s">
        <v>27</v>
      </c>
      <c r="E61" s="28" t="s">
        <v>197</v>
      </c>
      <c r="F61" s="28" t="s">
        <v>98</v>
      </c>
      <c r="G61" s="98">
        <v>4613.9</v>
      </c>
      <c r="H61" s="98">
        <v>4805.7</v>
      </c>
      <c r="I61" s="98">
        <v>4997.5</v>
      </c>
    </row>
    <row r="62" spans="1:9" s="35" customFormat="1" ht="43.5" customHeight="1">
      <c r="A62" s="20" t="s">
        <v>190</v>
      </c>
      <c r="B62" s="20" t="s">
        <v>335</v>
      </c>
      <c r="C62" s="27" t="s">
        <v>0</v>
      </c>
      <c r="D62" s="27" t="s">
        <v>27</v>
      </c>
      <c r="E62" s="28" t="s">
        <v>197</v>
      </c>
      <c r="F62" s="28" t="s">
        <v>110</v>
      </c>
      <c r="G62" s="98">
        <f>SUM(G63)</f>
        <v>333.6</v>
      </c>
      <c r="H62" s="98">
        <f>SUM(H63)</f>
        <v>347.6</v>
      </c>
      <c r="I62" s="98">
        <f>SUM(I63)</f>
        <v>361.6</v>
      </c>
    </row>
    <row r="63" spans="1:9" s="35" customFormat="1" ht="42" customHeight="1">
      <c r="A63" s="20" t="s">
        <v>191</v>
      </c>
      <c r="B63" s="20" t="s">
        <v>100</v>
      </c>
      <c r="C63" s="27" t="s">
        <v>0</v>
      </c>
      <c r="D63" s="27" t="s">
        <v>27</v>
      </c>
      <c r="E63" s="28" t="s">
        <v>197</v>
      </c>
      <c r="F63" s="28" t="s">
        <v>83</v>
      </c>
      <c r="G63" s="98">
        <v>333.6</v>
      </c>
      <c r="H63" s="98">
        <v>347.6</v>
      </c>
      <c r="I63" s="98">
        <v>361.6</v>
      </c>
    </row>
    <row r="64" spans="1:9" s="35" customFormat="1" ht="28.5" customHeight="1" hidden="1">
      <c r="A64" s="20" t="s">
        <v>352</v>
      </c>
      <c r="B64" s="20" t="s">
        <v>118</v>
      </c>
      <c r="C64" s="27" t="s">
        <v>0</v>
      </c>
      <c r="D64" s="27" t="s">
        <v>27</v>
      </c>
      <c r="E64" s="28" t="s">
        <v>197</v>
      </c>
      <c r="F64" s="28" t="s">
        <v>117</v>
      </c>
      <c r="G64" s="98"/>
      <c r="H64" s="98"/>
      <c r="I64" s="98"/>
    </row>
    <row r="65" spans="1:9" s="35" customFormat="1" ht="25.5" hidden="1">
      <c r="A65" s="20" t="s">
        <v>353</v>
      </c>
      <c r="B65" s="20" t="s">
        <v>84</v>
      </c>
      <c r="C65" s="27" t="s">
        <v>0</v>
      </c>
      <c r="D65" s="27" t="s">
        <v>27</v>
      </c>
      <c r="E65" s="28" t="s">
        <v>197</v>
      </c>
      <c r="F65" s="28" t="s">
        <v>85</v>
      </c>
      <c r="G65" s="98"/>
      <c r="H65" s="98"/>
      <c r="I65" s="98"/>
    </row>
    <row r="66" spans="1:11" ht="29.25" customHeight="1">
      <c r="A66" s="30" t="s">
        <v>15</v>
      </c>
      <c r="B66" s="18" t="s">
        <v>24</v>
      </c>
      <c r="C66" s="5" t="s">
        <v>0</v>
      </c>
      <c r="D66" s="5" t="s">
        <v>25</v>
      </c>
      <c r="E66" s="29"/>
      <c r="F66" s="29"/>
      <c r="G66" s="187">
        <f>SUM(G67)</f>
        <v>1000</v>
      </c>
      <c r="H66" s="187">
        <f>SUM(H67)</f>
        <v>0</v>
      </c>
      <c r="I66" s="187">
        <f>SUM(I67)</f>
        <v>0</v>
      </c>
      <c r="K66" s="17"/>
    </row>
    <row r="67" spans="1:11" ht="52.5" customHeight="1">
      <c r="A67" s="4" t="s">
        <v>18</v>
      </c>
      <c r="B67" s="21" t="s">
        <v>291</v>
      </c>
      <c r="C67" s="27" t="s">
        <v>0</v>
      </c>
      <c r="D67" s="27" t="s">
        <v>25</v>
      </c>
      <c r="E67" s="28" t="s">
        <v>290</v>
      </c>
      <c r="F67" s="29"/>
      <c r="G67" s="187">
        <f>SUM(G70)</f>
        <v>1000</v>
      </c>
      <c r="H67" s="187">
        <f>SUM(H70)</f>
        <v>0</v>
      </c>
      <c r="I67" s="187">
        <f>SUM(I70)</f>
        <v>0</v>
      </c>
      <c r="K67" s="17"/>
    </row>
    <row r="68" spans="1:11" ht="39" customHeight="1" hidden="1">
      <c r="A68" s="4" t="s">
        <v>19</v>
      </c>
      <c r="B68" s="20" t="s">
        <v>111</v>
      </c>
      <c r="C68" s="27" t="s">
        <v>0</v>
      </c>
      <c r="D68" s="27" t="s">
        <v>25</v>
      </c>
      <c r="E68" s="28" t="s">
        <v>290</v>
      </c>
      <c r="F68" s="22" t="s">
        <v>110</v>
      </c>
      <c r="G68" s="188"/>
      <c r="H68" s="188"/>
      <c r="I68" s="188"/>
      <c r="K68" s="17"/>
    </row>
    <row r="69" spans="1:11" ht="49.5" customHeight="1" hidden="1">
      <c r="A69" s="4" t="s">
        <v>106</v>
      </c>
      <c r="B69" s="20" t="s">
        <v>100</v>
      </c>
      <c r="C69" s="27" t="s">
        <v>0</v>
      </c>
      <c r="D69" s="27" t="s">
        <v>25</v>
      </c>
      <c r="E69" s="28" t="s">
        <v>290</v>
      </c>
      <c r="F69" s="22" t="s">
        <v>83</v>
      </c>
      <c r="G69" s="188"/>
      <c r="H69" s="188"/>
      <c r="I69" s="188"/>
      <c r="K69" s="17"/>
    </row>
    <row r="70" spans="1:11" ht="21" customHeight="1">
      <c r="A70" s="4" t="s">
        <v>19</v>
      </c>
      <c r="B70" s="20" t="s">
        <v>118</v>
      </c>
      <c r="C70" s="27" t="s">
        <v>0</v>
      </c>
      <c r="D70" s="27" t="s">
        <v>25</v>
      </c>
      <c r="E70" s="28" t="s">
        <v>290</v>
      </c>
      <c r="F70" s="28" t="s">
        <v>117</v>
      </c>
      <c r="G70" s="189">
        <f>SUM(G71)</f>
        <v>1000</v>
      </c>
      <c r="H70" s="189">
        <f>SUM(H71)</f>
        <v>0</v>
      </c>
      <c r="I70" s="189">
        <f>SUM(I71)</f>
        <v>0</v>
      </c>
      <c r="K70" s="17"/>
    </row>
    <row r="71" spans="1:11" ht="32.25" customHeight="1">
      <c r="A71" s="4" t="s">
        <v>114</v>
      </c>
      <c r="B71" s="20" t="s">
        <v>304</v>
      </c>
      <c r="C71" s="27" t="s">
        <v>0</v>
      </c>
      <c r="D71" s="2" t="s">
        <v>25</v>
      </c>
      <c r="E71" s="22" t="s">
        <v>290</v>
      </c>
      <c r="F71" s="22" t="s">
        <v>303</v>
      </c>
      <c r="G71" s="188">
        <v>1000</v>
      </c>
      <c r="H71" s="188">
        <v>0</v>
      </c>
      <c r="I71" s="188">
        <v>0</v>
      </c>
      <c r="K71" s="17"/>
    </row>
    <row r="72" spans="1:9" ht="15.75" customHeight="1">
      <c r="A72" s="31" t="s">
        <v>15</v>
      </c>
      <c r="B72" s="12" t="s">
        <v>30</v>
      </c>
      <c r="C72" s="27" t="s">
        <v>0</v>
      </c>
      <c r="D72" s="13" t="s">
        <v>31</v>
      </c>
      <c r="E72" s="3"/>
      <c r="F72" s="3"/>
      <c r="G72" s="101">
        <f aca="true" t="shared" si="1" ref="G72:I73">G73</f>
        <v>100</v>
      </c>
      <c r="H72" s="101">
        <f t="shared" si="1"/>
        <v>100</v>
      </c>
      <c r="I72" s="101">
        <f t="shared" si="1"/>
        <v>100</v>
      </c>
    </row>
    <row r="73" spans="1:9" ht="45" customHeight="1">
      <c r="A73" s="33" t="s">
        <v>18</v>
      </c>
      <c r="B73" s="65" t="s">
        <v>149</v>
      </c>
      <c r="C73" s="27" t="s">
        <v>0</v>
      </c>
      <c r="D73" s="2" t="s">
        <v>31</v>
      </c>
      <c r="E73" s="2" t="s">
        <v>177</v>
      </c>
      <c r="F73" s="22"/>
      <c r="G73" s="102">
        <f t="shared" si="1"/>
        <v>100</v>
      </c>
      <c r="H73" s="102">
        <f t="shared" si="1"/>
        <v>100</v>
      </c>
      <c r="I73" s="102">
        <f t="shared" si="1"/>
        <v>100</v>
      </c>
    </row>
    <row r="74" spans="1:9" ht="14.25" customHeight="1">
      <c r="A74" s="33" t="s">
        <v>19</v>
      </c>
      <c r="B74" s="20" t="s">
        <v>118</v>
      </c>
      <c r="C74" s="27" t="s">
        <v>0</v>
      </c>
      <c r="D74" s="2" t="s">
        <v>31</v>
      </c>
      <c r="E74" s="2" t="s">
        <v>177</v>
      </c>
      <c r="F74" s="22" t="s">
        <v>117</v>
      </c>
      <c r="G74" s="102">
        <f>SUM(G75)</f>
        <v>100</v>
      </c>
      <c r="H74" s="102">
        <f>SUM(H75)</f>
        <v>100</v>
      </c>
      <c r="I74" s="102">
        <f>SUM(I75)</f>
        <v>100</v>
      </c>
    </row>
    <row r="75" spans="1:9" ht="25.5">
      <c r="A75" s="33" t="s">
        <v>114</v>
      </c>
      <c r="B75" s="20" t="s">
        <v>87</v>
      </c>
      <c r="C75" s="27" t="s">
        <v>0</v>
      </c>
      <c r="D75" s="2" t="s">
        <v>31</v>
      </c>
      <c r="E75" s="2" t="s">
        <v>177</v>
      </c>
      <c r="F75" s="22" t="s">
        <v>86</v>
      </c>
      <c r="G75" s="102">
        <v>100</v>
      </c>
      <c r="H75" s="102">
        <v>100</v>
      </c>
      <c r="I75" s="102">
        <v>100</v>
      </c>
    </row>
    <row r="76" spans="1:9" ht="17.25" customHeight="1">
      <c r="A76" s="31" t="s">
        <v>32</v>
      </c>
      <c r="B76" s="31" t="s">
        <v>33</v>
      </c>
      <c r="C76" s="27" t="s">
        <v>0</v>
      </c>
      <c r="D76" s="13" t="s">
        <v>34</v>
      </c>
      <c r="E76" s="3"/>
      <c r="F76" s="3"/>
      <c r="G76" s="101">
        <f>G77+G80</f>
        <v>497.5</v>
      </c>
      <c r="H76" s="101">
        <f>H77+H80</f>
        <v>79.6</v>
      </c>
      <c r="I76" s="101">
        <f>I77+I80</f>
        <v>80</v>
      </c>
    </row>
    <row r="77" spans="1:9" ht="58.5" customHeight="1">
      <c r="A77" s="34" t="s">
        <v>35</v>
      </c>
      <c r="B77" s="73" t="s">
        <v>36</v>
      </c>
      <c r="C77" s="27" t="s">
        <v>0</v>
      </c>
      <c r="D77" s="27" t="s">
        <v>34</v>
      </c>
      <c r="E77" s="28" t="s">
        <v>357</v>
      </c>
      <c r="F77" s="28"/>
      <c r="G77" s="150">
        <f>G78</f>
        <v>488.3</v>
      </c>
      <c r="H77" s="150">
        <f>H78</f>
        <v>70</v>
      </c>
      <c r="I77" s="150">
        <f>I78</f>
        <v>70</v>
      </c>
    </row>
    <row r="78" spans="1:9" ht="43.5" customHeight="1">
      <c r="A78" s="34" t="s">
        <v>37</v>
      </c>
      <c r="B78" s="20" t="s">
        <v>335</v>
      </c>
      <c r="C78" s="27" t="s">
        <v>0</v>
      </c>
      <c r="D78" s="27" t="s">
        <v>34</v>
      </c>
      <c r="E78" s="28" t="s">
        <v>357</v>
      </c>
      <c r="F78" s="28" t="s">
        <v>110</v>
      </c>
      <c r="G78" s="150">
        <f>SUM(G79)</f>
        <v>488.3</v>
      </c>
      <c r="H78" s="150">
        <f>SUM(H79)</f>
        <v>70</v>
      </c>
      <c r="I78" s="150">
        <f>SUM(I79)</f>
        <v>70</v>
      </c>
    </row>
    <row r="79" spans="1:9" ht="39.75" customHeight="1">
      <c r="A79" s="34" t="s">
        <v>122</v>
      </c>
      <c r="B79" s="20" t="s">
        <v>100</v>
      </c>
      <c r="C79" s="27" t="s">
        <v>0</v>
      </c>
      <c r="D79" s="27" t="s">
        <v>34</v>
      </c>
      <c r="E79" s="28" t="s">
        <v>357</v>
      </c>
      <c r="F79" s="28" t="s">
        <v>83</v>
      </c>
      <c r="G79" s="150">
        <v>488.3</v>
      </c>
      <c r="H79" s="150">
        <v>70</v>
      </c>
      <c r="I79" s="150">
        <v>70</v>
      </c>
    </row>
    <row r="80" spans="1:13" ht="84.75" customHeight="1">
      <c r="A80" s="94" t="s">
        <v>38</v>
      </c>
      <c r="B80" s="72" t="s">
        <v>196</v>
      </c>
      <c r="C80" s="27" t="s">
        <v>0</v>
      </c>
      <c r="D80" s="27" t="s">
        <v>34</v>
      </c>
      <c r="E80" s="28" t="s">
        <v>195</v>
      </c>
      <c r="F80" s="28"/>
      <c r="G80" s="98">
        <f>G81</f>
        <v>9.2</v>
      </c>
      <c r="H80" s="98">
        <f>H81</f>
        <v>9.6</v>
      </c>
      <c r="I80" s="98">
        <f>I81</f>
        <v>10</v>
      </c>
      <c r="K80" s="32"/>
      <c r="M80" s="17"/>
    </row>
    <row r="81" spans="1:13" ht="46.5" customHeight="1">
      <c r="A81" s="20" t="s">
        <v>39</v>
      </c>
      <c r="B81" s="20" t="s">
        <v>335</v>
      </c>
      <c r="C81" s="27" t="s">
        <v>0</v>
      </c>
      <c r="D81" s="27" t="s">
        <v>34</v>
      </c>
      <c r="E81" s="28" t="s">
        <v>195</v>
      </c>
      <c r="F81" s="28" t="s">
        <v>110</v>
      </c>
      <c r="G81" s="98">
        <f>SUM(G82)</f>
        <v>9.2</v>
      </c>
      <c r="H81" s="98">
        <f>SUM(H82)</f>
        <v>9.6</v>
      </c>
      <c r="I81" s="98">
        <f>SUM(I82)</f>
        <v>10</v>
      </c>
      <c r="K81" s="32"/>
      <c r="M81" s="17"/>
    </row>
    <row r="82" spans="1:13" ht="41.25" customHeight="1">
      <c r="A82" s="20" t="s">
        <v>123</v>
      </c>
      <c r="B82" s="20" t="s">
        <v>100</v>
      </c>
      <c r="C82" s="27" t="s">
        <v>0</v>
      </c>
      <c r="D82" s="27" t="s">
        <v>34</v>
      </c>
      <c r="E82" s="28" t="s">
        <v>195</v>
      </c>
      <c r="F82" s="28" t="s">
        <v>83</v>
      </c>
      <c r="G82" s="98">
        <v>9.2</v>
      </c>
      <c r="H82" s="98">
        <v>9.6</v>
      </c>
      <c r="I82" s="98">
        <v>10</v>
      </c>
      <c r="K82" s="32"/>
      <c r="M82" s="17"/>
    </row>
    <row r="83" spans="1:14" s="35" customFormat="1" ht="45.75" customHeight="1">
      <c r="A83" s="31" t="s">
        <v>21</v>
      </c>
      <c r="B83" s="12" t="s">
        <v>41</v>
      </c>
      <c r="C83" s="27" t="s">
        <v>0</v>
      </c>
      <c r="D83" s="13" t="s">
        <v>42</v>
      </c>
      <c r="E83" s="3"/>
      <c r="F83" s="3"/>
      <c r="G83" s="151">
        <f>G84</f>
        <v>664</v>
      </c>
      <c r="H83" s="151">
        <f>H84</f>
        <v>690</v>
      </c>
      <c r="I83" s="151">
        <f>I84</f>
        <v>710</v>
      </c>
      <c r="M83" s="16"/>
      <c r="N83" s="36"/>
    </row>
    <row r="84" spans="1:9" s="35" customFormat="1" ht="58.5" customHeight="1">
      <c r="A84" s="31" t="s">
        <v>10</v>
      </c>
      <c r="B84" s="18" t="s">
        <v>338</v>
      </c>
      <c r="C84" s="27" t="s">
        <v>0</v>
      </c>
      <c r="D84" s="27" t="s">
        <v>337</v>
      </c>
      <c r="E84" s="3"/>
      <c r="F84" s="3"/>
      <c r="G84" s="151">
        <f>G85+G88</f>
        <v>664</v>
      </c>
      <c r="H84" s="151">
        <f>H85+H88</f>
        <v>690</v>
      </c>
      <c r="I84" s="151">
        <f>I85+I88</f>
        <v>710</v>
      </c>
    </row>
    <row r="85" spans="1:9" s="35" customFormat="1" ht="111" customHeight="1" hidden="1">
      <c r="A85" s="33" t="s">
        <v>13</v>
      </c>
      <c r="B85" s="65" t="s">
        <v>154</v>
      </c>
      <c r="C85" s="27" t="s">
        <v>0</v>
      </c>
      <c r="D85" s="2" t="s">
        <v>337</v>
      </c>
      <c r="E85" s="22" t="s">
        <v>180</v>
      </c>
      <c r="F85" s="22"/>
      <c r="G85" s="152"/>
      <c r="H85" s="152"/>
      <c r="I85" s="152"/>
    </row>
    <row r="86" spans="1:9" s="35" customFormat="1" ht="42.75" customHeight="1" hidden="1">
      <c r="A86" s="33" t="s">
        <v>14</v>
      </c>
      <c r="B86" s="20" t="s">
        <v>335</v>
      </c>
      <c r="C86" s="27" t="s">
        <v>0</v>
      </c>
      <c r="D86" s="2" t="s">
        <v>337</v>
      </c>
      <c r="E86" s="22" t="s">
        <v>180</v>
      </c>
      <c r="F86" s="22" t="s">
        <v>110</v>
      </c>
      <c r="G86" s="152"/>
      <c r="H86" s="152"/>
      <c r="I86" s="152"/>
    </row>
    <row r="87" spans="1:9" s="35" customFormat="1" ht="39.75" customHeight="1" hidden="1">
      <c r="A87" s="33" t="s">
        <v>106</v>
      </c>
      <c r="B87" s="20" t="s">
        <v>100</v>
      </c>
      <c r="C87" s="27" t="s">
        <v>0</v>
      </c>
      <c r="D87" s="2" t="s">
        <v>337</v>
      </c>
      <c r="E87" s="22" t="s">
        <v>180</v>
      </c>
      <c r="F87" s="22" t="s">
        <v>83</v>
      </c>
      <c r="G87" s="152"/>
      <c r="H87" s="152"/>
      <c r="I87" s="152"/>
    </row>
    <row r="88" spans="1:9" s="35" customFormat="1" ht="100.5" customHeight="1">
      <c r="A88" s="33" t="s">
        <v>13</v>
      </c>
      <c r="B88" s="65" t="s">
        <v>80</v>
      </c>
      <c r="C88" s="27" t="s">
        <v>0</v>
      </c>
      <c r="D88" s="2" t="s">
        <v>337</v>
      </c>
      <c r="E88" s="22" t="s">
        <v>181</v>
      </c>
      <c r="F88" s="22"/>
      <c r="G88" s="152">
        <f>G89</f>
        <v>664</v>
      </c>
      <c r="H88" s="152">
        <f>H89</f>
        <v>690</v>
      </c>
      <c r="I88" s="152">
        <f>I89</f>
        <v>710</v>
      </c>
    </row>
    <row r="89" spans="1:9" s="35" customFormat="1" ht="39.75" customHeight="1">
      <c r="A89" s="33" t="s">
        <v>14</v>
      </c>
      <c r="B89" s="20" t="s">
        <v>335</v>
      </c>
      <c r="C89" s="27" t="s">
        <v>0</v>
      </c>
      <c r="D89" s="2" t="s">
        <v>337</v>
      </c>
      <c r="E89" s="22" t="s">
        <v>181</v>
      </c>
      <c r="F89" s="22" t="s">
        <v>110</v>
      </c>
      <c r="G89" s="152">
        <f>SUM(G90)</f>
        <v>664</v>
      </c>
      <c r="H89" s="152">
        <f>SUM(H90)</f>
        <v>690</v>
      </c>
      <c r="I89" s="152">
        <f>SUM(I90)</f>
        <v>710</v>
      </c>
    </row>
    <row r="90" spans="1:9" s="35" customFormat="1" ht="42" customHeight="1">
      <c r="A90" s="33" t="s">
        <v>106</v>
      </c>
      <c r="B90" s="20" t="s">
        <v>100</v>
      </c>
      <c r="C90" s="27" t="s">
        <v>0</v>
      </c>
      <c r="D90" s="2" t="s">
        <v>337</v>
      </c>
      <c r="E90" s="22" t="s">
        <v>181</v>
      </c>
      <c r="F90" s="22" t="s">
        <v>83</v>
      </c>
      <c r="G90" s="152">
        <v>664</v>
      </c>
      <c r="H90" s="152">
        <v>690</v>
      </c>
      <c r="I90" s="152">
        <v>710</v>
      </c>
    </row>
    <row r="91" spans="1:9" s="35" customFormat="1" ht="25.5" customHeight="1">
      <c r="A91" s="12" t="s">
        <v>40</v>
      </c>
      <c r="B91" s="18" t="s">
        <v>43</v>
      </c>
      <c r="C91" s="27" t="s">
        <v>0</v>
      </c>
      <c r="D91" s="5" t="s">
        <v>44</v>
      </c>
      <c r="E91" s="2"/>
      <c r="F91" s="22"/>
      <c r="G91" s="152">
        <f>G92+G96</f>
        <v>3490</v>
      </c>
      <c r="H91" s="152">
        <f>H92+H96</f>
        <v>3630</v>
      </c>
      <c r="I91" s="152">
        <f>I92+I96</f>
        <v>3730</v>
      </c>
    </row>
    <row r="92" spans="1:9" s="35" customFormat="1" ht="15.75" customHeight="1">
      <c r="A92" s="12" t="s">
        <v>10</v>
      </c>
      <c r="B92" s="18" t="s">
        <v>45</v>
      </c>
      <c r="C92" s="27" t="s">
        <v>0</v>
      </c>
      <c r="D92" s="5" t="s">
        <v>46</v>
      </c>
      <c r="E92" s="2"/>
      <c r="F92" s="22"/>
      <c r="G92" s="152">
        <f aca="true" t="shared" si="2" ref="G92:I94">SUM(G93)</f>
        <v>3090</v>
      </c>
      <c r="H92" s="152">
        <f t="shared" si="2"/>
        <v>3214</v>
      </c>
      <c r="I92" s="152">
        <f t="shared" si="2"/>
        <v>3300</v>
      </c>
    </row>
    <row r="93" spans="1:9" s="37" customFormat="1" ht="174" customHeight="1">
      <c r="A93" s="4" t="s">
        <v>13</v>
      </c>
      <c r="B93" s="65" t="s">
        <v>155</v>
      </c>
      <c r="C93" s="27" t="s">
        <v>0</v>
      </c>
      <c r="D93" s="27" t="s">
        <v>46</v>
      </c>
      <c r="E93" s="2" t="s">
        <v>411</v>
      </c>
      <c r="F93" s="22"/>
      <c r="G93" s="152">
        <f t="shared" si="2"/>
        <v>3090</v>
      </c>
      <c r="H93" s="152">
        <f t="shared" si="2"/>
        <v>3214</v>
      </c>
      <c r="I93" s="152">
        <f t="shared" si="2"/>
        <v>3300</v>
      </c>
    </row>
    <row r="94" spans="1:9" s="37" customFormat="1" ht="42.75" customHeight="1">
      <c r="A94" s="4" t="s">
        <v>14</v>
      </c>
      <c r="B94" s="20" t="s">
        <v>335</v>
      </c>
      <c r="C94" s="27" t="s">
        <v>0</v>
      </c>
      <c r="D94" s="27" t="s">
        <v>46</v>
      </c>
      <c r="E94" s="2" t="s">
        <v>411</v>
      </c>
      <c r="F94" s="22" t="s">
        <v>110</v>
      </c>
      <c r="G94" s="152">
        <f t="shared" si="2"/>
        <v>3090</v>
      </c>
      <c r="H94" s="152">
        <f t="shared" si="2"/>
        <v>3214</v>
      </c>
      <c r="I94" s="152">
        <f t="shared" si="2"/>
        <v>3300</v>
      </c>
    </row>
    <row r="95" spans="1:9" s="37" customFormat="1" ht="48.75" customHeight="1">
      <c r="A95" s="4" t="s">
        <v>106</v>
      </c>
      <c r="B95" s="20" t="s">
        <v>100</v>
      </c>
      <c r="C95" s="27" t="s">
        <v>0</v>
      </c>
      <c r="D95" s="27" t="s">
        <v>46</v>
      </c>
      <c r="E95" s="2" t="s">
        <v>411</v>
      </c>
      <c r="F95" s="22" t="s">
        <v>83</v>
      </c>
      <c r="G95" s="152">
        <v>3090</v>
      </c>
      <c r="H95" s="152">
        <v>3214</v>
      </c>
      <c r="I95" s="152">
        <v>3300</v>
      </c>
    </row>
    <row r="96" spans="1:9" s="37" customFormat="1" ht="27.75" customHeight="1">
      <c r="A96" s="18" t="s">
        <v>15</v>
      </c>
      <c r="B96" s="12" t="s">
        <v>358</v>
      </c>
      <c r="C96" s="5" t="s">
        <v>0</v>
      </c>
      <c r="D96" s="5" t="s">
        <v>359</v>
      </c>
      <c r="E96" s="2"/>
      <c r="F96" s="22"/>
      <c r="G96" s="152">
        <f>G97</f>
        <v>400</v>
      </c>
      <c r="H96" s="152">
        <f>H97</f>
        <v>416</v>
      </c>
      <c r="I96" s="152">
        <f>I97</f>
        <v>430</v>
      </c>
    </row>
    <row r="97" spans="1:9" s="37" customFormat="1" ht="89.25" customHeight="1">
      <c r="A97" s="4" t="s">
        <v>18</v>
      </c>
      <c r="B97" s="65" t="s">
        <v>307</v>
      </c>
      <c r="C97" s="27" t="s">
        <v>0</v>
      </c>
      <c r="D97" s="27" t="s">
        <v>359</v>
      </c>
      <c r="E97" s="2" t="s">
        <v>412</v>
      </c>
      <c r="F97" s="22"/>
      <c r="G97" s="152">
        <f aca="true" t="shared" si="3" ref="G97:I98">SUM(G98)</f>
        <v>400</v>
      </c>
      <c r="H97" s="152">
        <f t="shared" si="3"/>
        <v>416</v>
      </c>
      <c r="I97" s="152">
        <f t="shared" si="3"/>
        <v>430</v>
      </c>
    </row>
    <row r="98" spans="1:9" s="37" customFormat="1" ht="46.5" customHeight="1">
      <c r="A98" s="4" t="s">
        <v>19</v>
      </c>
      <c r="B98" s="20" t="s">
        <v>335</v>
      </c>
      <c r="C98" s="27" t="s">
        <v>0</v>
      </c>
      <c r="D98" s="27" t="s">
        <v>359</v>
      </c>
      <c r="E98" s="2" t="s">
        <v>412</v>
      </c>
      <c r="F98" s="22" t="s">
        <v>110</v>
      </c>
      <c r="G98" s="152">
        <f t="shared" si="3"/>
        <v>400</v>
      </c>
      <c r="H98" s="152">
        <f t="shared" si="3"/>
        <v>416</v>
      </c>
      <c r="I98" s="152">
        <f t="shared" si="3"/>
        <v>430</v>
      </c>
    </row>
    <row r="99" spans="1:9" s="37" customFormat="1" ht="46.5" customHeight="1">
      <c r="A99" s="4" t="s">
        <v>114</v>
      </c>
      <c r="B99" s="20" t="s">
        <v>100</v>
      </c>
      <c r="C99" s="27" t="s">
        <v>0</v>
      </c>
      <c r="D99" s="27" t="s">
        <v>359</v>
      </c>
      <c r="E99" s="2" t="s">
        <v>412</v>
      </c>
      <c r="F99" s="22" t="s">
        <v>83</v>
      </c>
      <c r="G99" s="152">
        <v>400</v>
      </c>
      <c r="H99" s="152">
        <v>416</v>
      </c>
      <c r="I99" s="152">
        <v>430</v>
      </c>
    </row>
    <row r="100" spans="1:14" s="35" customFormat="1" ht="30.75" customHeight="1">
      <c r="A100" s="12" t="s">
        <v>125</v>
      </c>
      <c r="B100" s="12" t="s">
        <v>47</v>
      </c>
      <c r="C100" s="5" t="s">
        <v>0</v>
      </c>
      <c r="D100" s="13" t="s">
        <v>48</v>
      </c>
      <c r="E100" s="3"/>
      <c r="F100" s="3"/>
      <c r="G100" s="151">
        <f>G101</f>
        <v>115500</v>
      </c>
      <c r="H100" s="151">
        <f>H101</f>
        <v>80643.4</v>
      </c>
      <c r="I100" s="151">
        <f>I101</f>
        <v>64256.6</v>
      </c>
      <c r="L100" s="36"/>
      <c r="M100" s="16"/>
      <c r="N100" s="36"/>
    </row>
    <row r="101" spans="1:9" s="35" customFormat="1" ht="23.25" customHeight="1">
      <c r="A101" s="30" t="s">
        <v>10</v>
      </c>
      <c r="B101" s="12" t="s">
        <v>49</v>
      </c>
      <c r="C101" s="5" t="s">
        <v>0</v>
      </c>
      <c r="D101" s="13" t="s">
        <v>50</v>
      </c>
      <c r="E101" s="3"/>
      <c r="F101" s="3"/>
      <c r="G101" s="151">
        <f>G102+G105+G108+G113</f>
        <v>115500</v>
      </c>
      <c r="H101" s="151">
        <f>H102+H105+H108+H113</f>
        <v>80643.4</v>
      </c>
      <c r="I101" s="151">
        <f>I102+I105+I108+I113</f>
        <v>64256.6</v>
      </c>
    </row>
    <row r="102" spans="1:9" s="35" customFormat="1" ht="33" customHeight="1">
      <c r="A102" s="34" t="s">
        <v>13</v>
      </c>
      <c r="B102" s="106" t="s">
        <v>306</v>
      </c>
      <c r="C102" s="153" t="s">
        <v>0</v>
      </c>
      <c r="D102" s="153" t="s">
        <v>50</v>
      </c>
      <c r="E102" s="154" t="s">
        <v>182</v>
      </c>
      <c r="F102" s="154"/>
      <c r="G102" s="150">
        <f>G103</f>
        <v>60000</v>
      </c>
      <c r="H102" s="150">
        <f>H103</f>
        <v>48443.4</v>
      </c>
      <c r="I102" s="150">
        <f>I103</f>
        <v>36556.6</v>
      </c>
    </row>
    <row r="103" spans="1:9" s="35" customFormat="1" ht="43.5" customHeight="1">
      <c r="A103" s="34" t="s">
        <v>14</v>
      </c>
      <c r="B103" s="155" t="s">
        <v>335</v>
      </c>
      <c r="C103" s="153" t="s">
        <v>0</v>
      </c>
      <c r="D103" s="153" t="s">
        <v>50</v>
      </c>
      <c r="E103" s="154" t="s">
        <v>182</v>
      </c>
      <c r="F103" s="154" t="s">
        <v>110</v>
      </c>
      <c r="G103" s="150">
        <f>SUM(G104)</f>
        <v>60000</v>
      </c>
      <c r="H103" s="150">
        <f>SUM(H104)</f>
        <v>48443.4</v>
      </c>
      <c r="I103" s="150">
        <f>SUM(I104)</f>
        <v>36556.6</v>
      </c>
    </row>
    <row r="104" spans="1:9" s="35" customFormat="1" ht="44.25" customHeight="1">
      <c r="A104" s="34" t="s">
        <v>106</v>
      </c>
      <c r="B104" s="155" t="s">
        <v>100</v>
      </c>
      <c r="C104" s="153" t="s">
        <v>0</v>
      </c>
      <c r="D104" s="153" t="s">
        <v>50</v>
      </c>
      <c r="E104" s="154" t="s">
        <v>182</v>
      </c>
      <c r="F104" s="154" t="s">
        <v>83</v>
      </c>
      <c r="G104" s="150">
        <v>60000</v>
      </c>
      <c r="H104" s="150">
        <v>48443.4</v>
      </c>
      <c r="I104" s="150">
        <v>36556.6</v>
      </c>
    </row>
    <row r="105" spans="1:9" s="35" customFormat="1" ht="48.75" customHeight="1">
      <c r="A105" s="34" t="s">
        <v>28</v>
      </c>
      <c r="B105" s="106" t="s">
        <v>156</v>
      </c>
      <c r="C105" s="153" t="s">
        <v>0</v>
      </c>
      <c r="D105" s="153" t="s">
        <v>50</v>
      </c>
      <c r="E105" s="154" t="s">
        <v>183</v>
      </c>
      <c r="F105" s="154"/>
      <c r="G105" s="150">
        <f>G106</f>
        <v>200</v>
      </c>
      <c r="H105" s="150">
        <f>H106</f>
        <v>200</v>
      </c>
      <c r="I105" s="150">
        <f>I106</f>
        <v>200</v>
      </c>
    </row>
    <row r="106" spans="1:9" s="35" customFormat="1" ht="38.25" customHeight="1">
      <c r="A106" s="34" t="s">
        <v>29</v>
      </c>
      <c r="B106" s="155" t="s">
        <v>335</v>
      </c>
      <c r="C106" s="153" t="s">
        <v>0</v>
      </c>
      <c r="D106" s="153" t="s">
        <v>50</v>
      </c>
      <c r="E106" s="154" t="s">
        <v>183</v>
      </c>
      <c r="F106" s="154" t="s">
        <v>110</v>
      </c>
      <c r="G106" s="150">
        <f>SUM(G107)</f>
        <v>200</v>
      </c>
      <c r="H106" s="150">
        <f>SUM(H107)</f>
        <v>200</v>
      </c>
      <c r="I106" s="150">
        <f>SUM(I107)</f>
        <v>200</v>
      </c>
    </row>
    <row r="107" spans="1:9" s="35" customFormat="1" ht="38.25" customHeight="1">
      <c r="A107" s="34" t="s">
        <v>119</v>
      </c>
      <c r="B107" s="155" t="s">
        <v>100</v>
      </c>
      <c r="C107" s="153" t="s">
        <v>0</v>
      </c>
      <c r="D107" s="153" t="s">
        <v>50</v>
      </c>
      <c r="E107" s="154" t="s">
        <v>183</v>
      </c>
      <c r="F107" s="154" t="s">
        <v>83</v>
      </c>
      <c r="G107" s="150">
        <v>200</v>
      </c>
      <c r="H107" s="150">
        <v>200</v>
      </c>
      <c r="I107" s="150">
        <v>200</v>
      </c>
    </row>
    <row r="108" spans="1:9" s="35" customFormat="1" ht="32.25" customHeight="1">
      <c r="A108" s="34" t="s">
        <v>52</v>
      </c>
      <c r="B108" s="106" t="s">
        <v>55</v>
      </c>
      <c r="C108" s="153" t="s">
        <v>0</v>
      </c>
      <c r="D108" s="153" t="s">
        <v>50</v>
      </c>
      <c r="E108" s="154" t="s">
        <v>184</v>
      </c>
      <c r="F108" s="154"/>
      <c r="G108" s="150">
        <f>G109+G111</f>
        <v>51500</v>
      </c>
      <c r="H108" s="150">
        <f>H109+H111</f>
        <v>30500</v>
      </c>
      <c r="I108" s="150">
        <f>I109+I111</f>
        <v>26500</v>
      </c>
    </row>
    <row r="109" spans="1:9" s="35" customFormat="1" ht="40.5" customHeight="1">
      <c r="A109" s="34" t="s">
        <v>53</v>
      </c>
      <c r="B109" s="155" t="s">
        <v>335</v>
      </c>
      <c r="C109" s="153" t="s">
        <v>0</v>
      </c>
      <c r="D109" s="153" t="s">
        <v>50</v>
      </c>
      <c r="E109" s="154" t="s">
        <v>184</v>
      </c>
      <c r="F109" s="154" t="s">
        <v>110</v>
      </c>
      <c r="G109" s="150">
        <f>SUM(G110)</f>
        <v>50000</v>
      </c>
      <c r="H109" s="150">
        <f>SUM(H110)</f>
        <v>30000</v>
      </c>
      <c r="I109" s="150">
        <f>SUM(I110)</f>
        <v>26000</v>
      </c>
    </row>
    <row r="110" spans="1:13" s="35" customFormat="1" ht="46.5" customHeight="1">
      <c r="A110" s="34" t="s">
        <v>121</v>
      </c>
      <c r="B110" s="155" t="s">
        <v>100</v>
      </c>
      <c r="C110" s="153" t="s">
        <v>0</v>
      </c>
      <c r="D110" s="153" t="s">
        <v>50</v>
      </c>
      <c r="E110" s="154" t="s">
        <v>184</v>
      </c>
      <c r="F110" s="154" t="s">
        <v>83</v>
      </c>
      <c r="G110" s="150">
        <v>50000</v>
      </c>
      <c r="H110" s="150">
        <v>30000</v>
      </c>
      <c r="I110" s="150">
        <v>26000</v>
      </c>
      <c r="M110" s="161"/>
    </row>
    <row r="111" spans="1:9" s="35" customFormat="1" ht="16.5" customHeight="1">
      <c r="A111" s="34" t="s">
        <v>190</v>
      </c>
      <c r="B111" s="155" t="s">
        <v>118</v>
      </c>
      <c r="C111" s="153" t="s">
        <v>0</v>
      </c>
      <c r="D111" s="153" t="s">
        <v>50</v>
      </c>
      <c r="E111" s="154" t="s">
        <v>184</v>
      </c>
      <c r="F111" s="154" t="s">
        <v>117</v>
      </c>
      <c r="G111" s="150">
        <f>SUM(G112)</f>
        <v>1500</v>
      </c>
      <c r="H111" s="150">
        <f>SUM(H112)</f>
        <v>500</v>
      </c>
      <c r="I111" s="150">
        <f>SUM(I112)</f>
        <v>500</v>
      </c>
    </row>
    <row r="112" spans="1:9" s="35" customFormat="1" ht="28.5" customHeight="1">
      <c r="A112" s="34" t="s">
        <v>191</v>
      </c>
      <c r="B112" s="155" t="s">
        <v>84</v>
      </c>
      <c r="C112" s="153" t="s">
        <v>0</v>
      </c>
      <c r="D112" s="153" t="s">
        <v>50</v>
      </c>
      <c r="E112" s="154" t="s">
        <v>184</v>
      </c>
      <c r="F112" s="154" t="s">
        <v>85</v>
      </c>
      <c r="G112" s="150">
        <v>1500</v>
      </c>
      <c r="H112" s="150">
        <v>500</v>
      </c>
      <c r="I112" s="150">
        <v>500</v>
      </c>
    </row>
    <row r="113" spans="1:9" s="35" customFormat="1" ht="56.25" customHeight="1">
      <c r="A113" s="34" t="s">
        <v>162</v>
      </c>
      <c r="B113" s="106" t="s">
        <v>369</v>
      </c>
      <c r="C113" s="153" t="s">
        <v>0</v>
      </c>
      <c r="D113" s="153" t="s">
        <v>50</v>
      </c>
      <c r="E113" s="154" t="s">
        <v>185</v>
      </c>
      <c r="F113" s="154"/>
      <c r="G113" s="150">
        <f>G114</f>
        <v>3800</v>
      </c>
      <c r="H113" s="150">
        <f>H114</f>
        <v>1500</v>
      </c>
      <c r="I113" s="150">
        <f>I114</f>
        <v>1000</v>
      </c>
    </row>
    <row r="114" spans="1:9" s="35" customFormat="1" ht="39" customHeight="1">
      <c r="A114" s="34" t="s">
        <v>163</v>
      </c>
      <c r="B114" s="155" t="s">
        <v>335</v>
      </c>
      <c r="C114" s="153" t="s">
        <v>0</v>
      </c>
      <c r="D114" s="153" t="s">
        <v>50</v>
      </c>
      <c r="E114" s="154" t="s">
        <v>185</v>
      </c>
      <c r="F114" s="154" t="s">
        <v>110</v>
      </c>
      <c r="G114" s="150">
        <f>SUM(G115)</f>
        <v>3800</v>
      </c>
      <c r="H114" s="150">
        <f>SUM(H115)</f>
        <v>1500</v>
      </c>
      <c r="I114" s="150">
        <f>SUM(I115)</f>
        <v>1000</v>
      </c>
    </row>
    <row r="115" spans="1:9" s="35" customFormat="1" ht="39" customHeight="1">
      <c r="A115" s="34" t="s">
        <v>164</v>
      </c>
      <c r="B115" s="155" t="s">
        <v>100</v>
      </c>
      <c r="C115" s="153" t="s">
        <v>0</v>
      </c>
      <c r="D115" s="153" t="s">
        <v>50</v>
      </c>
      <c r="E115" s="154" t="s">
        <v>185</v>
      </c>
      <c r="F115" s="154" t="s">
        <v>83</v>
      </c>
      <c r="G115" s="150">
        <v>3800</v>
      </c>
      <c r="H115" s="150">
        <v>1500</v>
      </c>
      <c r="I115" s="150">
        <v>1000</v>
      </c>
    </row>
    <row r="116" spans="1:9" s="35" customFormat="1" ht="16.5" customHeight="1">
      <c r="A116" s="12" t="s">
        <v>59</v>
      </c>
      <c r="B116" s="157" t="s">
        <v>284</v>
      </c>
      <c r="C116" s="153" t="s">
        <v>0</v>
      </c>
      <c r="D116" s="158" t="s">
        <v>282</v>
      </c>
      <c r="E116" s="159"/>
      <c r="F116" s="160"/>
      <c r="G116" s="152">
        <f>SUM(G117)</f>
        <v>879</v>
      </c>
      <c r="H116" s="152">
        <f>SUM(H117)</f>
        <v>918</v>
      </c>
      <c r="I116" s="152">
        <f>SUM(I117)</f>
        <v>950</v>
      </c>
    </row>
    <row r="117" spans="1:9" s="35" customFormat="1" ht="24.75" customHeight="1">
      <c r="A117" s="12" t="s">
        <v>10</v>
      </c>
      <c r="B117" s="157" t="s">
        <v>285</v>
      </c>
      <c r="C117" s="153" t="s">
        <v>0</v>
      </c>
      <c r="D117" s="158" t="s">
        <v>283</v>
      </c>
      <c r="E117" s="159"/>
      <c r="F117" s="160"/>
      <c r="G117" s="152">
        <f>SUM(G118+G121)</f>
        <v>879</v>
      </c>
      <c r="H117" s="152">
        <f>SUM(H118+H121)</f>
        <v>918</v>
      </c>
      <c r="I117" s="152">
        <f>SUM(I118+I121)</f>
        <v>950</v>
      </c>
    </row>
    <row r="118" spans="1:9" s="37" customFormat="1" ht="85.5" customHeight="1">
      <c r="A118" s="4" t="s">
        <v>13</v>
      </c>
      <c r="B118" s="106" t="s">
        <v>361</v>
      </c>
      <c r="C118" s="153" t="s">
        <v>0</v>
      </c>
      <c r="D118" s="153" t="s">
        <v>283</v>
      </c>
      <c r="E118" s="159" t="s">
        <v>286</v>
      </c>
      <c r="F118" s="160"/>
      <c r="G118" s="152">
        <f aca="true" t="shared" si="4" ref="G118:I119">SUM(G119)</f>
        <v>879</v>
      </c>
      <c r="H118" s="152">
        <f t="shared" si="4"/>
        <v>918</v>
      </c>
      <c r="I118" s="152">
        <f t="shared" si="4"/>
        <v>950</v>
      </c>
    </row>
    <row r="119" spans="1:9" s="37" customFormat="1" ht="41.25" customHeight="1">
      <c r="A119" s="4" t="s">
        <v>14</v>
      </c>
      <c r="B119" s="155" t="s">
        <v>335</v>
      </c>
      <c r="C119" s="153" t="s">
        <v>0</v>
      </c>
      <c r="D119" s="153" t="s">
        <v>283</v>
      </c>
      <c r="E119" s="159" t="s">
        <v>286</v>
      </c>
      <c r="F119" s="160" t="s">
        <v>110</v>
      </c>
      <c r="G119" s="152">
        <f t="shared" si="4"/>
        <v>879</v>
      </c>
      <c r="H119" s="152">
        <f t="shared" si="4"/>
        <v>918</v>
      </c>
      <c r="I119" s="152">
        <f t="shared" si="4"/>
        <v>950</v>
      </c>
    </row>
    <row r="120" spans="1:9" s="37" customFormat="1" ht="44.25" customHeight="1">
      <c r="A120" s="4" t="s">
        <v>106</v>
      </c>
      <c r="B120" s="155" t="s">
        <v>100</v>
      </c>
      <c r="C120" s="153" t="s">
        <v>0</v>
      </c>
      <c r="D120" s="153" t="s">
        <v>283</v>
      </c>
      <c r="E120" s="159" t="s">
        <v>286</v>
      </c>
      <c r="F120" s="160" t="s">
        <v>83</v>
      </c>
      <c r="G120" s="152">
        <v>879</v>
      </c>
      <c r="H120" s="152">
        <v>918</v>
      </c>
      <c r="I120" s="152">
        <v>950</v>
      </c>
    </row>
    <row r="121" spans="1:9" s="37" customFormat="1" ht="101.25" customHeight="1" hidden="1">
      <c r="A121" s="4" t="s">
        <v>18</v>
      </c>
      <c r="B121" s="65" t="s">
        <v>363</v>
      </c>
      <c r="C121" s="27" t="s">
        <v>0</v>
      </c>
      <c r="D121" s="27" t="s">
        <v>283</v>
      </c>
      <c r="E121" s="2" t="s">
        <v>362</v>
      </c>
      <c r="F121" s="22"/>
      <c r="G121" s="102">
        <f aca="true" t="shared" si="5" ref="G121:I122">SUM(G122)</f>
        <v>0</v>
      </c>
      <c r="H121" s="102">
        <f t="shared" si="5"/>
        <v>0</v>
      </c>
      <c r="I121" s="102">
        <f t="shared" si="5"/>
        <v>0</v>
      </c>
    </row>
    <row r="122" spans="1:9" s="37" customFormat="1" ht="46.5" customHeight="1" hidden="1">
      <c r="A122" s="4" t="s">
        <v>19</v>
      </c>
      <c r="B122" s="20" t="s">
        <v>335</v>
      </c>
      <c r="C122" s="27" t="s">
        <v>0</v>
      </c>
      <c r="D122" s="27" t="s">
        <v>283</v>
      </c>
      <c r="E122" s="2" t="s">
        <v>362</v>
      </c>
      <c r="F122" s="22" t="s">
        <v>110</v>
      </c>
      <c r="G122" s="102">
        <f t="shared" si="5"/>
        <v>0</v>
      </c>
      <c r="H122" s="102">
        <f t="shared" si="5"/>
        <v>0</v>
      </c>
      <c r="I122" s="102">
        <f t="shared" si="5"/>
        <v>0</v>
      </c>
    </row>
    <row r="123" spans="1:9" s="37" customFormat="1" ht="44.25" customHeight="1" hidden="1">
      <c r="A123" s="4" t="s">
        <v>114</v>
      </c>
      <c r="B123" s="20" t="s">
        <v>100</v>
      </c>
      <c r="C123" s="27" t="s">
        <v>0</v>
      </c>
      <c r="D123" s="27" t="s">
        <v>283</v>
      </c>
      <c r="E123" s="2" t="s">
        <v>362</v>
      </c>
      <c r="F123" s="22" t="s">
        <v>83</v>
      </c>
      <c r="G123" s="102">
        <v>0</v>
      </c>
      <c r="H123" s="102">
        <v>0</v>
      </c>
      <c r="I123" s="102">
        <v>0</v>
      </c>
    </row>
    <row r="124" spans="1:13" s="35" customFormat="1" ht="26.25" customHeight="1">
      <c r="A124" s="31" t="s">
        <v>124</v>
      </c>
      <c r="B124" s="12" t="s">
        <v>60</v>
      </c>
      <c r="C124" s="5" t="s">
        <v>0</v>
      </c>
      <c r="D124" s="13" t="s">
        <v>61</v>
      </c>
      <c r="E124" s="3"/>
      <c r="F124" s="3"/>
      <c r="G124" s="101">
        <f>G125+G129</f>
        <v>9336.6</v>
      </c>
      <c r="H124" s="101">
        <f>H125+H129</f>
        <v>8881.5</v>
      </c>
      <c r="I124" s="101">
        <f>I125+I129</f>
        <v>9180</v>
      </c>
      <c r="M124" s="38"/>
    </row>
    <row r="125" spans="1:13" s="35" customFormat="1" ht="42" customHeight="1">
      <c r="A125" s="31" t="s">
        <v>10</v>
      </c>
      <c r="B125" s="12" t="s">
        <v>89</v>
      </c>
      <c r="C125" s="5" t="s">
        <v>0</v>
      </c>
      <c r="D125" s="13" t="s">
        <v>90</v>
      </c>
      <c r="E125" s="3"/>
      <c r="F125" s="3"/>
      <c r="G125" s="101">
        <f aca="true" t="shared" si="6" ref="G125:I126">G126</f>
        <v>150</v>
      </c>
      <c r="H125" s="101">
        <f t="shared" si="6"/>
        <v>150</v>
      </c>
      <c r="I125" s="101">
        <f t="shared" si="6"/>
        <v>150</v>
      </c>
      <c r="M125" s="38"/>
    </row>
    <row r="126" spans="1:13" s="35" customFormat="1" ht="136.5" customHeight="1">
      <c r="A126" s="33" t="s">
        <v>13</v>
      </c>
      <c r="B126" s="65" t="s">
        <v>157</v>
      </c>
      <c r="C126" s="27" t="s">
        <v>0</v>
      </c>
      <c r="D126" s="2" t="s">
        <v>90</v>
      </c>
      <c r="E126" s="2" t="s">
        <v>186</v>
      </c>
      <c r="F126" s="22"/>
      <c r="G126" s="102">
        <f t="shared" si="6"/>
        <v>150</v>
      </c>
      <c r="H126" s="102">
        <f t="shared" si="6"/>
        <v>150</v>
      </c>
      <c r="I126" s="102">
        <f t="shared" si="6"/>
        <v>150</v>
      </c>
      <c r="M126" s="38"/>
    </row>
    <row r="127" spans="1:13" s="35" customFormat="1" ht="42.75" customHeight="1">
      <c r="A127" s="33" t="s">
        <v>14</v>
      </c>
      <c r="B127" s="20" t="s">
        <v>335</v>
      </c>
      <c r="C127" s="27" t="s">
        <v>0</v>
      </c>
      <c r="D127" s="2" t="s">
        <v>90</v>
      </c>
      <c r="E127" s="2" t="s">
        <v>186</v>
      </c>
      <c r="F127" s="22" t="s">
        <v>110</v>
      </c>
      <c r="G127" s="102">
        <f>SUM(G128)</f>
        <v>150</v>
      </c>
      <c r="H127" s="102">
        <f>SUM(H128)</f>
        <v>150</v>
      </c>
      <c r="I127" s="102">
        <f>SUM(I128)</f>
        <v>150</v>
      </c>
      <c r="M127" s="38"/>
    </row>
    <row r="128" spans="1:13" s="35" customFormat="1" ht="41.25" customHeight="1">
      <c r="A128" s="33" t="s">
        <v>106</v>
      </c>
      <c r="B128" s="20" t="s">
        <v>100</v>
      </c>
      <c r="C128" s="27" t="s">
        <v>0</v>
      </c>
      <c r="D128" s="2" t="s">
        <v>90</v>
      </c>
      <c r="E128" s="2" t="s">
        <v>186</v>
      </c>
      <c r="F128" s="22" t="s">
        <v>83</v>
      </c>
      <c r="G128" s="102">
        <v>150</v>
      </c>
      <c r="H128" s="102">
        <v>150</v>
      </c>
      <c r="I128" s="102">
        <v>150</v>
      </c>
      <c r="M128" s="38"/>
    </row>
    <row r="129" spans="1:12" s="35" customFormat="1" ht="21" customHeight="1">
      <c r="A129" s="31" t="s">
        <v>15</v>
      </c>
      <c r="B129" s="12" t="s">
        <v>271</v>
      </c>
      <c r="C129" s="5" t="s">
        <v>0</v>
      </c>
      <c r="D129" s="13" t="s">
        <v>272</v>
      </c>
      <c r="E129" s="3"/>
      <c r="F129" s="3"/>
      <c r="G129" s="101">
        <f>SUM(G130+G133+G136+G139+G142)</f>
        <v>9186.6</v>
      </c>
      <c r="H129" s="101">
        <f>SUM(H130+H133+H136+H139+H142)</f>
        <v>8731.5</v>
      </c>
      <c r="I129" s="101">
        <f>SUM(I130+I133+I136+I139+I142)</f>
        <v>9030</v>
      </c>
      <c r="K129" s="39"/>
      <c r="L129" s="36"/>
    </row>
    <row r="130" spans="1:9" ht="29.25" customHeight="1">
      <c r="A130" s="33" t="s">
        <v>18</v>
      </c>
      <c r="B130" s="65" t="s">
        <v>152</v>
      </c>
      <c r="C130" s="27" t="s">
        <v>0</v>
      </c>
      <c r="D130" s="2" t="s">
        <v>272</v>
      </c>
      <c r="E130" s="2" t="s">
        <v>413</v>
      </c>
      <c r="F130" s="22"/>
      <c r="G130" s="152">
        <f aca="true" t="shared" si="7" ref="G130:I131">SUM(G131)</f>
        <v>4138</v>
      </c>
      <c r="H130" s="152">
        <f t="shared" si="7"/>
        <v>3481</v>
      </c>
      <c r="I130" s="152">
        <f t="shared" si="7"/>
        <v>3600</v>
      </c>
    </row>
    <row r="131" spans="1:9" ht="24.75" customHeight="1">
      <c r="A131" s="33" t="s">
        <v>19</v>
      </c>
      <c r="B131" s="20" t="s">
        <v>335</v>
      </c>
      <c r="C131" s="27" t="s">
        <v>0</v>
      </c>
      <c r="D131" s="2" t="s">
        <v>272</v>
      </c>
      <c r="E131" s="2" t="s">
        <v>413</v>
      </c>
      <c r="F131" s="22" t="s">
        <v>110</v>
      </c>
      <c r="G131" s="152">
        <f t="shared" si="7"/>
        <v>4138</v>
      </c>
      <c r="H131" s="152">
        <f t="shared" si="7"/>
        <v>3481</v>
      </c>
      <c r="I131" s="152">
        <f t="shared" si="7"/>
        <v>3600</v>
      </c>
    </row>
    <row r="132" spans="1:9" ht="39.75" customHeight="1">
      <c r="A132" s="33" t="s">
        <v>114</v>
      </c>
      <c r="B132" s="20" t="s">
        <v>100</v>
      </c>
      <c r="C132" s="27" t="s">
        <v>0</v>
      </c>
      <c r="D132" s="2" t="s">
        <v>272</v>
      </c>
      <c r="E132" s="2" t="s">
        <v>413</v>
      </c>
      <c r="F132" s="22" t="s">
        <v>83</v>
      </c>
      <c r="G132" s="152">
        <v>4138</v>
      </c>
      <c r="H132" s="152">
        <v>3481</v>
      </c>
      <c r="I132" s="152">
        <v>3600</v>
      </c>
    </row>
    <row r="133" spans="1:9" ht="83.25" customHeight="1">
      <c r="A133" s="33" t="s">
        <v>20</v>
      </c>
      <c r="B133" s="65" t="s">
        <v>307</v>
      </c>
      <c r="C133" s="27" t="s">
        <v>0</v>
      </c>
      <c r="D133" s="2" t="s">
        <v>272</v>
      </c>
      <c r="E133" s="2" t="s">
        <v>412</v>
      </c>
      <c r="F133" s="22"/>
      <c r="G133" s="152">
        <f aca="true" t="shared" si="8" ref="G133:I134">SUM(G134)</f>
        <v>2092.5</v>
      </c>
      <c r="H133" s="152">
        <f t="shared" si="8"/>
        <v>2174.5</v>
      </c>
      <c r="I133" s="152">
        <f t="shared" si="8"/>
        <v>2250</v>
      </c>
    </row>
    <row r="134" spans="1:9" ht="42" customHeight="1">
      <c r="A134" s="33" t="s">
        <v>54</v>
      </c>
      <c r="B134" s="20" t="s">
        <v>335</v>
      </c>
      <c r="C134" s="27" t="s">
        <v>0</v>
      </c>
      <c r="D134" s="2" t="s">
        <v>272</v>
      </c>
      <c r="E134" s="2" t="s">
        <v>412</v>
      </c>
      <c r="F134" s="22" t="s">
        <v>110</v>
      </c>
      <c r="G134" s="152">
        <f t="shared" si="8"/>
        <v>2092.5</v>
      </c>
      <c r="H134" s="152">
        <f t="shared" si="8"/>
        <v>2174.5</v>
      </c>
      <c r="I134" s="152">
        <f t="shared" si="8"/>
        <v>2250</v>
      </c>
    </row>
    <row r="135" spans="1:9" ht="45" customHeight="1">
      <c r="A135" s="33" t="s">
        <v>115</v>
      </c>
      <c r="B135" s="20" t="s">
        <v>100</v>
      </c>
      <c r="C135" s="27" t="s">
        <v>0</v>
      </c>
      <c r="D135" s="2" t="s">
        <v>272</v>
      </c>
      <c r="E135" s="2" t="s">
        <v>412</v>
      </c>
      <c r="F135" s="22" t="s">
        <v>83</v>
      </c>
      <c r="G135" s="152">
        <v>2092.5</v>
      </c>
      <c r="H135" s="152">
        <v>2174.5</v>
      </c>
      <c r="I135" s="152">
        <v>2250</v>
      </c>
    </row>
    <row r="136" spans="1:9" ht="72.75" customHeight="1">
      <c r="A136" s="33" t="s">
        <v>273</v>
      </c>
      <c r="B136" s="65" t="s">
        <v>151</v>
      </c>
      <c r="C136" s="27" t="s">
        <v>0</v>
      </c>
      <c r="D136" s="2" t="s">
        <v>272</v>
      </c>
      <c r="E136" s="2" t="s">
        <v>414</v>
      </c>
      <c r="F136" s="22"/>
      <c r="G136" s="152">
        <f aca="true" t="shared" si="9" ref="G136:I137">SUM(G137)</f>
        <v>753.1</v>
      </c>
      <c r="H136" s="152">
        <f t="shared" si="9"/>
        <v>783.5</v>
      </c>
      <c r="I136" s="152">
        <f t="shared" si="9"/>
        <v>810</v>
      </c>
    </row>
    <row r="137" spans="1:9" ht="41.25" customHeight="1">
      <c r="A137" s="33" t="s">
        <v>274</v>
      </c>
      <c r="B137" s="20" t="s">
        <v>335</v>
      </c>
      <c r="C137" s="27" t="s">
        <v>0</v>
      </c>
      <c r="D137" s="2" t="s">
        <v>272</v>
      </c>
      <c r="E137" s="2" t="s">
        <v>414</v>
      </c>
      <c r="F137" s="22" t="s">
        <v>110</v>
      </c>
      <c r="G137" s="152">
        <f t="shared" si="9"/>
        <v>753.1</v>
      </c>
      <c r="H137" s="152">
        <f t="shared" si="9"/>
        <v>783.5</v>
      </c>
      <c r="I137" s="152">
        <f t="shared" si="9"/>
        <v>810</v>
      </c>
    </row>
    <row r="138" spans="1:9" ht="39.75" customHeight="1">
      <c r="A138" s="33" t="s">
        <v>275</v>
      </c>
      <c r="B138" s="20" t="s">
        <v>100</v>
      </c>
      <c r="C138" s="27" t="s">
        <v>0</v>
      </c>
      <c r="D138" s="2" t="s">
        <v>272</v>
      </c>
      <c r="E138" s="2" t="s">
        <v>414</v>
      </c>
      <c r="F138" s="22" t="s">
        <v>83</v>
      </c>
      <c r="G138" s="152">
        <v>753.1</v>
      </c>
      <c r="H138" s="152">
        <v>783.5</v>
      </c>
      <c r="I138" s="152">
        <v>810</v>
      </c>
    </row>
    <row r="139" spans="1:9" ht="83.25" customHeight="1">
      <c r="A139" s="33" t="s">
        <v>276</v>
      </c>
      <c r="B139" s="65" t="s">
        <v>153</v>
      </c>
      <c r="C139" s="27" t="s">
        <v>0</v>
      </c>
      <c r="D139" s="2" t="s">
        <v>272</v>
      </c>
      <c r="E139" s="2" t="s">
        <v>415</v>
      </c>
      <c r="F139" s="22"/>
      <c r="G139" s="152">
        <f aca="true" t="shared" si="10" ref="G139:I140">SUM(G140)</f>
        <v>983</v>
      </c>
      <c r="H139" s="152">
        <f t="shared" si="10"/>
        <v>1022.5</v>
      </c>
      <c r="I139" s="152">
        <f t="shared" si="10"/>
        <v>1050</v>
      </c>
    </row>
    <row r="140" spans="1:9" ht="40.5" customHeight="1">
      <c r="A140" s="33" t="s">
        <v>277</v>
      </c>
      <c r="B140" s="20" t="s">
        <v>335</v>
      </c>
      <c r="C140" s="27" t="s">
        <v>0</v>
      </c>
      <c r="D140" s="2" t="s">
        <v>272</v>
      </c>
      <c r="E140" s="2" t="s">
        <v>415</v>
      </c>
      <c r="F140" s="22" t="s">
        <v>110</v>
      </c>
      <c r="G140" s="152">
        <f t="shared" si="10"/>
        <v>983</v>
      </c>
      <c r="H140" s="152">
        <f t="shared" si="10"/>
        <v>1022.5</v>
      </c>
      <c r="I140" s="152">
        <f t="shared" si="10"/>
        <v>1050</v>
      </c>
    </row>
    <row r="141" spans="1:9" ht="44.25" customHeight="1">
      <c r="A141" s="33" t="s">
        <v>278</v>
      </c>
      <c r="B141" s="20" t="s">
        <v>100</v>
      </c>
      <c r="C141" s="27" t="s">
        <v>0</v>
      </c>
      <c r="D141" s="2" t="s">
        <v>272</v>
      </c>
      <c r="E141" s="2" t="s">
        <v>415</v>
      </c>
      <c r="F141" s="22" t="s">
        <v>83</v>
      </c>
      <c r="G141" s="152">
        <v>983</v>
      </c>
      <c r="H141" s="152">
        <v>1022.5</v>
      </c>
      <c r="I141" s="152">
        <v>1050</v>
      </c>
    </row>
    <row r="142" spans="1:9" ht="111.75" customHeight="1">
      <c r="A142" s="33" t="s">
        <v>376</v>
      </c>
      <c r="B142" s="65" t="s">
        <v>268</v>
      </c>
      <c r="C142" s="27" t="s">
        <v>0</v>
      </c>
      <c r="D142" s="2" t="s">
        <v>272</v>
      </c>
      <c r="E142" s="2" t="s">
        <v>416</v>
      </c>
      <c r="F142" s="22"/>
      <c r="G142" s="152">
        <f aca="true" t="shared" si="11" ref="G142:I143">SUM(G143)</f>
        <v>1220</v>
      </c>
      <c r="H142" s="152">
        <f t="shared" si="11"/>
        <v>1270</v>
      </c>
      <c r="I142" s="152">
        <f t="shared" si="11"/>
        <v>1320</v>
      </c>
    </row>
    <row r="143" spans="1:9" ht="43.5" customHeight="1">
      <c r="A143" s="33" t="s">
        <v>377</v>
      </c>
      <c r="B143" s="20" t="s">
        <v>335</v>
      </c>
      <c r="C143" s="27" t="s">
        <v>0</v>
      </c>
      <c r="D143" s="2" t="s">
        <v>272</v>
      </c>
      <c r="E143" s="2" t="s">
        <v>416</v>
      </c>
      <c r="F143" s="22" t="s">
        <v>110</v>
      </c>
      <c r="G143" s="152">
        <f t="shared" si="11"/>
        <v>1220</v>
      </c>
      <c r="H143" s="152">
        <f t="shared" si="11"/>
        <v>1270</v>
      </c>
      <c r="I143" s="152">
        <f t="shared" si="11"/>
        <v>1320</v>
      </c>
    </row>
    <row r="144" spans="1:9" ht="41.25" customHeight="1">
      <c r="A144" s="33" t="s">
        <v>378</v>
      </c>
      <c r="B144" s="20" t="s">
        <v>100</v>
      </c>
      <c r="C144" s="27" t="s">
        <v>0</v>
      </c>
      <c r="D144" s="2" t="s">
        <v>272</v>
      </c>
      <c r="E144" s="2" t="s">
        <v>416</v>
      </c>
      <c r="F144" s="22" t="s">
        <v>83</v>
      </c>
      <c r="G144" s="152">
        <v>1220</v>
      </c>
      <c r="H144" s="152">
        <v>1270</v>
      </c>
      <c r="I144" s="152">
        <v>1320</v>
      </c>
    </row>
    <row r="145" spans="1:9" s="35" customFormat="1" ht="20.25" customHeight="1">
      <c r="A145" s="12" t="s">
        <v>62</v>
      </c>
      <c r="B145" s="12" t="s">
        <v>96</v>
      </c>
      <c r="C145" s="5" t="s">
        <v>0</v>
      </c>
      <c r="D145" s="13" t="s">
        <v>63</v>
      </c>
      <c r="E145" s="3"/>
      <c r="F145" s="3"/>
      <c r="G145" s="151">
        <f>G146</f>
        <v>20503.5</v>
      </c>
      <c r="H145" s="151">
        <f>H146</f>
        <v>21378</v>
      </c>
      <c r="I145" s="151">
        <f>I146</f>
        <v>22040</v>
      </c>
    </row>
    <row r="146" spans="1:9" s="35" customFormat="1" ht="18.75" customHeight="1">
      <c r="A146" s="12" t="s">
        <v>10</v>
      </c>
      <c r="B146" s="12" t="s">
        <v>64</v>
      </c>
      <c r="C146" s="5" t="s">
        <v>0</v>
      </c>
      <c r="D146" s="13" t="s">
        <v>65</v>
      </c>
      <c r="E146" s="3"/>
      <c r="F146" s="3"/>
      <c r="G146" s="151">
        <f>G147+G150+G153</f>
        <v>20503.5</v>
      </c>
      <c r="H146" s="151">
        <f>H147+H150+H153</f>
        <v>21378</v>
      </c>
      <c r="I146" s="151">
        <f>I147+I150+I153</f>
        <v>22040</v>
      </c>
    </row>
    <row r="147" spans="1:9" s="35" customFormat="1" ht="60.75" customHeight="1">
      <c r="A147" s="4" t="s">
        <v>13</v>
      </c>
      <c r="B147" s="65" t="s">
        <v>158</v>
      </c>
      <c r="C147" s="27" t="s">
        <v>0</v>
      </c>
      <c r="D147" s="2" t="s">
        <v>65</v>
      </c>
      <c r="E147" s="2" t="s">
        <v>417</v>
      </c>
      <c r="F147" s="22"/>
      <c r="G147" s="152">
        <f>G148</f>
        <v>10240</v>
      </c>
      <c r="H147" s="152">
        <f>H148</f>
        <v>10693</v>
      </c>
      <c r="I147" s="152">
        <f>I148</f>
        <v>11000</v>
      </c>
    </row>
    <row r="148" spans="1:9" s="35" customFormat="1" ht="45" customHeight="1">
      <c r="A148" s="4" t="s">
        <v>14</v>
      </c>
      <c r="B148" s="20" t="s">
        <v>335</v>
      </c>
      <c r="C148" s="27" t="s">
        <v>0</v>
      </c>
      <c r="D148" s="2" t="s">
        <v>65</v>
      </c>
      <c r="E148" s="2" t="s">
        <v>417</v>
      </c>
      <c r="F148" s="22" t="s">
        <v>110</v>
      </c>
      <c r="G148" s="152">
        <f>SUM(G149)</f>
        <v>10240</v>
      </c>
      <c r="H148" s="152">
        <f>SUM(H149)</f>
        <v>10693</v>
      </c>
      <c r="I148" s="152">
        <f>SUM(I149)</f>
        <v>11000</v>
      </c>
    </row>
    <row r="149" spans="1:9" s="35" customFormat="1" ht="43.5" customHeight="1">
      <c r="A149" s="68" t="s">
        <v>106</v>
      </c>
      <c r="B149" s="20" t="s">
        <v>100</v>
      </c>
      <c r="C149" s="27" t="s">
        <v>0</v>
      </c>
      <c r="D149" s="2" t="s">
        <v>65</v>
      </c>
      <c r="E149" s="2" t="s">
        <v>417</v>
      </c>
      <c r="F149" s="22" t="s">
        <v>83</v>
      </c>
      <c r="G149" s="152">
        <v>10240</v>
      </c>
      <c r="H149" s="152">
        <v>10693</v>
      </c>
      <c r="I149" s="152">
        <v>11000</v>
      </c>
    </row>
    <row r="150" spans="1:9" s="35" customFormat="1" ht="43.5" customHeight="1">
      <c r="A150" s="4" t="s">
        <v>28</v>
      </c>
      <c r="B150" s="65" t="s">
        <v>102</v>
      </c>
      <c r="C150" s="27" t="s">
        <v>0</v>
      </c>
      <c r="D150" s="2" t="s">
        <v>65</v>
      </c>
      <c r="E150" s="2" t="s">
        <v>418</v>
      </c>
      <c r="F150" s="22"/>
      <c r="G150" s="152">
        <f>G151</f>
        <v>8751</v>
      </c>
      <c r="H150" s="152">
        <f>H151</f>
        <v>9106</v>
      </c>
      <c r="I150" s="152">
        <f>I151</f>
        <v>9400</v>
      </c>
    </row>
    <row r="151" spans="1:9" s="35" customFormat="1" ht="42" customHeight="1">
      <c r="A151" s="4" t="s">
        <v>29</v>
      </c>
      <c r="B151" s="20" t="s">
        <v>335</v>
      </c>
      <c r="C151" s="27" t="s">
        <v>0</v>
      </c>
      <c r="D151" s="2" t="s">
        <v>65</v>
      </c>
      <c r="E151" s="2" t="s">
        <v>418</v>
      </c>
      <c r="F151" s="22" t="s">
        <v>110</v>
      </c>
      <c r="G151" s="152">
        <f>SUM(G152)</f>
        <v>8751</v>
      </c>
      <c r="H151" s="152">
        <f>SUM(H152)</f>
        <v>9106</v>
      </c>
      <c r="I151" s="152">
        <f>SUM(I152)</f>
        <v>9400</v>
      </c>
    </row>
    <row r="152" spans="1:9" s="35" customFormat="1" ht="44.25" customHeight="1">
      <c r="A152" s="68" t="s">
        <v>119</v>
      </c>
      <c r="B152" s="20" t="s">
        <v>100</v>
      </c>
      <c r="C152" s="27" t="s">
        <v>0</v>
      </c>
      <c r="D152" s="2" t="s">
        <v>65</v>
      </c>
      <c r="E152" s="2" t="s">
        <v>418</v>
      </c>
      <c r="F152" s="22" t="s">
        <v>83</v>
      </c>
      <c r="G152" s="152">
        <v>8751</v>
      </c>
      <c r="H152" s="152">
        <v>9106</v>
      </c>
      <c r="I152" s="152">
        <v>9400</v>
      </c>
    </row>
    <row r="153" spans="1:9" s="35" customFormat="1" ht="145.5" customHeight="1">
      <c r="A153" s="4" t="s">
        <v>52</v>
      </c>
      <c r="B153" s="93" t="s">
        <v>382</v>
      </c>
      <c r="C153" s="27" t="s">
        <v>0</v>
      </c>
      <c r="D153" s="2" t="s">
        <v>65</v>
      </c>
      <c r="E153" s="2" t="s">
        <v>419</v>
      </c>
      <c r="F153" s="22"/>
      <c r="G153" s="152">
        <f>G154</f>
        <v>1512.5</v>
      </c>
      <c r="H153" s="152">
        <f>H154</f>
        <v>1579</v>
      </c>
      <c r="I153" s="152">
        <f>I154</f>
        <v>1640</v>
      </c>
    </row>
    <row r="154" spans="1:9" s="35" customFormat="1" ht="40.5" customHeight="1">
      <c r="A154" s="4" t="s">
        <v>53</v>
      </c>
      <c r="B154" s="20" t="s">
        <v>335</v>
      </c>
      <c r="C154" s="27" t="s">
        <v>0</v>
      </c>
      <c r="D154" s="2" t="s">
        <v>65</v>
      </c>
      <c r="E154" s="2" t="s">
        <v>419</v>
      </c>
      <c r="F154" s="22" t="s">
        <v>110</v>
      </c>
      <c r="G154" s="152">
        <f>SUM(G155)</f>
        <v>1512.5</v>
      </c>
      <c r="H154" s="152">
        <f>SUM(H155)</f>
        <v>1579</v>
      </c>
      <c r="I154" s="152">
        <f>SUM(I155)</f>
        <v>1640</v>
      </c>
    </row>
    <row r="155" spans="1:9" s="35" customFormat="1" ht="42" customHeight="1">
      <c r="A155" s="68" t="s">
        <v>121</v>
      </c>
      <c r="B155" s="20" t="s">
        <v>100</v>
      </c>
      <c r="C155" s="27" t="s">
        <v>0</v>
      </c>
      <c r="D155" s="2" t="s">
        <v>65</v>
      </c>
      <c r="E155" s="2" t="s">
        <v>419</v>
      </c>
      <c r="F155" s="22" t="s">
        <v>83</v>
      </c>
      <c r="G155" s="152">
        <v>1512.5</v>
      </c>
      <c r="H155" s="152">
        <v>1579</v>
      </c>
      <c r="I155" s="152">
        <v>1640</v>
      </c>
    </row>
    <row r="156" spans="1:9" s="35" customFormat="1" ht="17.25" customHeight="1">
      <c r="A156" s="12" t="s">
        <v>126</v>
      </c>
      <c r="B156" s="12" t="s">
        <v>66</v>
      </c>
      <c r="C156" s="5" t="s">
        <v>0</v>
      </c>
      <c r="D156" s="13" t="s">
        <v>67</v>
      </c>
      <c r="E156" s="3"/>
      <c r="F156" s="3"/>
      <c r="G156" s="151">
        <f>G157+G161+G165</f>
        <v>21789.1</v>
      </c>
      <c r="H156" s="151">
        <f>H157+H161+H165</f>
        <v>22693.5</v>
      </c>
      <c r="I156" s="151">
        <f>I157+I161+I165</f>
        <v>23599</v>
      </c>
    </row>
    <row r="157" spans="1:9" s="35" customFormat="1" ht="16.5" customHeight="1">
      <c r="A157" s="12" t="s">
        <v>10</v>
      </c>
      <c r="B157" s="12" t="s">
        <v>280</v>
      </c>
      <c r="C157" s="5" t="s">
        <v>0</v>
      </c>
      <c r="D157" s="13" t="s">
        <v>279</v>
      </c>
      <c r="E157" s="3"/>
      <c r="F157" s="3"/>
      <c r="G157" s="151">
        <f aca="true" t="shared" si="12" ref="G157:I159">SUM(G158)</f>
        <v>529.1</v>
      </c>
      <c r="H157" s="151">
        <f t="shared" si="12"/>
        <v>550.3</v>
      </c>
      <c r="I157" s="151">
        <f t="shared" si="12"/>
        <v>572.3</v>
      </c>
    </row>
    <row r="158" spans="1:9" s="35" customFormat="1" ht="183.75" customHeight="1">
      <c r="A158" s="4" t="s">
        <v>13</v>
      </c>
      <c r="B158" s="93" t="s">
        <v>159</v>
      </c>
      <c r="C158" s="27" t="s">
        <v>0</v>
      </c>
      <c r="D158" s="27" t="s">
        <v>279</v>
      </c>
      <c r="E158" s="28" t="s">
        <v>187</v>
      </c>
      <c r="F158" s="3"/>
      <c r="G158" s="151">
        <f t="shared" si="12"/>
        <v>529.1</v>
      </c>
      <c r="H158" s="151">
        <f t="shared" si="12"/>
        <v>550.3</v>
      </c>
      <c r="I158" s="151">
        <f t="shared" si="12"/>
        <v>572.3</v>
      </c>
    </row>
    <row r="159" spans="1:9" s="35" customFormat="1" ht="28.5" customHeight="1">
      <c r="A159" s="4" t="s">
        <v>14</v>
      </c>
      <c r="B159" s="20" t="s">
        <v>113</v>
      </c>
      <c r="C159" s="27" t="s">
        <v>0</v>
      </c>
      <c r="D159" s="27" t="s">
        <v>279</v>
      </c>
      <c r="E159" s="28" t="s">
        <v>187</v>
      </c>
      <c r="F159" s="28" t="s">
        <v>112</v>
      </c>
      <c r="G159" s="150">
        <f t="shared" si="12"/>
        <v>529.1</v>
      </c>
      <c r="H159" s="150">
        <f t="shared" si="12"/>
        <v>550.3</v>
      </c>
      <c r="I159" s="150">
        <f t="shared" si="12"/>
        <v>572.3</v>
      </c>
    </row>
    <row r="160" spans="1:9" s="35" customFormat="1" ht="28.5" customHeight="1">
      <c r="A160" s="68" t="s">
        <v>106</v>
      </c>
      <c r="B160" s="20" t="s">
        <v>104</v>
      </c>
      <c r="C160" s="27" t="s">
        <v>0</v>
      </c>
      <c r="D160" s="27" t="s">
        <v>279</v>
      </c>
      <c r="E160" s="28" t="s">
        <v>187</v>
      </c>
      <c r="F160" s="28" t="s">
        <v>103</v>
      </c>
      <c r="G160" s="150">
        <v>529.1</v>
      </c>
      <c r="H160" s="150">
        <v>550.3</v>
      </c>
      <c r="I160" s="150">
        <v>572.3</v>
      </c>
    </row>
    <row r="161" spans="1:9" s="35" customFormat="1" ht="16.5" customHeight="1">
      <c r="A161" s="18" t="s">
        <v>15</v>
      </c>
      <c r="B161" s="18" t="s">
        <v>351</v>
      </c>
      <c r="C161" s="27" t="s">
        <v>0</v>
      </c>
      <c r="D161" s="5" t="s">
        <v>350</v>
      </c>
      <c r="E161" s="28"/>
      <c r="F161" s="28"/>
      <c r="G161" s="150">
        <f aca="true" t="shared" si="13" ref="G161:I163">SUM(G162)</f>
        <v>895.5</v>
      </c>
      <c r="H161" s="150">
        <f t="shared" si="13"/>
        <v>931.3</v>
      </c>
      <c r="I161" s="150">
        <f t="shared" si="13"/>
        <v>968.6</v>
      </c>
    </row>
    <row r="162" spans="1:9" s="35" customFormat="1" ht="220.5" customHeight="1">
      <c r="A162" s="96" t="s">
        <v>18</v>
      </c>
      <c r="B162" s="65" t="s">
        <v>159</v>
      </c>
      <c r="C162" s="27" t="s">
        <v>0</v>
      </c>
      <c r="D162" s="27" t="s">
        <v>350</v>
      </c>
      <c r="E162" s="28" t="s">
        <v>187</v>
      </c>
      <c r="F162" s="28"/>
      <c r="G162" s="150">
        <f t="shared" si="13"/>
        <v>895.5</v>
      </c>
      <c r="H162" s="150">
        <f t="shared" si="13"/>
        <v>931.3</v>
      </c>
      <c r="I162" s="150">
        <f t="shared" si="13"/>
        <v>968.6</v>
      </c>
    </row>
    <row r="163" spans="1:9" s="35" customFormat="1" ht="27" customHeight="1">
      <c r="A163" s="4" t="s">
        <v>19</v>
      </c>
      <c r="B163" s="20" t="s">
        <v>113</v>
      </c>
      <c r="C163" s="27" t="s">
        <v>0</v>
      </c>
      <c r="D163" s="27" t="s">
        <v>350</v>
      </c>
      <c r="E163" s="28" t="s">
        <v>187</v>
      </c>
      <c r="F163" s="28" t="s">
        <v>112</v>
      </c>
      <c r="G163" s="150">
        <f t="shared" si="13"/>
        <v>895.5</v>
      </c>
      <c r="H163" s="150">
        <f t="shared" si="13"/>
        <v>931.3</v>
      </c>
      <c r="I163" s="150">
        <f t="shared" si="13"/>
        <v>968.6</v>
      </c>
    </row>
    <row r="164" spans="1:9" s="35" customFormat="1" ht="27" customHeight="1">
      <c r="A164" s="68" t="s">
        <v>114</v>
      </c>
      <c r="B164" s="20" t="s">
        <v>104</v>
      </c>
      <c r="C164" s="27">
        <v>939</v>
      </c>
      <c r="D164" s="27" t="s">
        <v>350</v>
      </c>
      <c r="E164" s="28" t="s">
        <v>187</v>
      </c>
      <c r="F164" s="28" t="s">
        <v>103</v>
      </c>
      <c r="G164" s="150">
        <v>895.5</v>
      </c>
      <c r="H164" s="150">
        <v>931.3</v>
      </c>
      <c r="I164" s="150">
        <v>968.6</v>
      </c>
    </row>
    <row r="165" spans="1:9" s="35" customFormat="1" ht="14.25" customHeight="1">
      <c r="A165" s="18" t="s">
        <v>32</v>
      </c>
      <c r="B165" s="12" t="s">
        <v>68</v>
      </c>
      <c r="C165" s="5" t="s">
        <v>0</v>
      </c>
      <c r="D165" s="13" t="s">
        <v>69</v>
      </c>
      <c r="E165" s="3"/>
      <c r="F165" s="3"/>
      <c r="G165" s="151">
        <f>G166+G169</f>
        <v>20364.5</v>
      </c>
      <c r="H165" s="151">
        <f>H166+H169</f>
        <v>21211.9</v>
      </c>
      <c r="I165" s="151">
        <f>I166+I169</f>
        <v>22058.1</v>
      </c>
    </row>
    <row r="166" spans="1:9" s="35" customFormat="1" ht="85.5" customHeight="1">
      <c r="A166" s="4" t="s">
        <v>35</v>
      </c>
      <c r="B166" s="65" t="s">
        <v>422</v>
      </c>
      <c r="C166" s="27" t="s">
        <v>0</v>
      </c>
      <c r="D166" s="2" t="s">
        <v>69</v>
      </c>
      <c r="E166" s="2" t="s">
        <v>199</v>
      </c>
      <c r="F166" s="22"/>
      <c r="G166" s="152">
        <f>G167</f>
        <v>11970.4</v>
      </c>
      <c r="H166" s="152">
        <f>H167</f>
        <v>12468.2</v>
      </c>
      <c r="I166" s="152">
        <f>I167</f>
        <v>12965.9</v>
      </c>
    </row>
    <row r="167" spans="1:9" s="35" customFormat="1" ht="25.5">
      <c r="A167" s="4" t="s">
        <v>37</v>
      </c>
      <c r="B167" s="20" t="s">
        <v>113</v>
      </c>
      <c r="C167" s="27" t="s">
        <v>0</v>
      </c>
      <c r="D167" s="2" t="s">
        <v>69</v>
      </c>
      <c r="E167" s="2" t="s">
        <v>199</v>
      </c>
      <c r="F167" s="22" t="s">
        <v>112</v>
      </c>
      <c r="G167" s="152">
        <f>SUM(G168)</f>
        <v>11970.4</v>
      </c>
      <c r="H167" s="152">
        <f>SUM(H168)</f>
        <v>12468.2</v>
      </c>
      <c r="I167" s="152">
        <f>SUM(I168)</f>
        <v>12965.9</v>
      </c>
    </row>
    <row r="168" spans="1:9" s="37" customFormat="1" ht="32.25" customHeight="1">
      <c r="A168" s="4" t="s">
        <v>122</v>
      </c>
      <c r="B168" s="20" t="s">
        <v>104</v>
      </c>
      <c r="C168" s="27" t="s">
        <v>0</v>
      </c>
      <c r="D168" s="2" t="s">
        <v>69</v>
      </c>
      <c r="E168" s="2" t="s">
        <v>199</v>
      </c>
      <c r="F168" s="22" t="s">
        <v>103</v>
      </c>
      <c r="G168" s="152">
        <v>11970.4</v>
      </c>
      <c r="H168" s="152">
        <v>12468.2</v>
      </c>
      <c r="I168" s="152">
        <v>12965.9</v>
      </c>
    </row>
    <row r="169" spans="1:10" s="37" customFormat="1" ht="86.25" customHeight="1">
      <c r="A169" s="4" t="s">
        <v>38</v>
      </c>
      <c r="B169" s="65" t="s">
        <v>423</v>
      </c>
      <c r="C169" s="27" t="s">
        <v>0</v>
      </c>
      <c r="D169" s="2" t="s">
        <v>69</v>
      </c>
      <c r="E169" s="2" t="s">
        <v>200</v>
      </c>
      <c r="F169" s="22"/>
      <c r="G169" s="152">
        <f>G170</f>
        <v>8394.1</v>
      </c>
      <c r="H169" s="152">
        <f>H170</f>
        <v>8743.7</v>
      </c>
      <c r="I169" s="152">
        <f>I170</f>
        <v>9092.2</v>
      </c>
      <c r="J169" s="35"/>
    </row>
    <row r="170" spans="1:10" s="37" customFormat="1" ht="28.5" customHeight="1">
      <c r="A170" s="4" t="s">
        <v>39</v>
      </c>
      <c r="B170" s="20" t="s">
        <v>113</v>
      </c>
      <c r="C170" s="27" t="s">
        <v>0</v>
      </c>
      <c r="D170" s="2" t="s">
        <v>69</v>
      </c>
      <c r="E170" s="2" t="s">
        <v>200</v>
      </c>
      <c r="F170" s="22" t="s">
        <v>112</v>
      </c>
      <c r="G170" s="152">
        <f>SUM(G171)</f>
        <v>8394.1</v>
      </c>
      <c r="H170" s="152">
        <f>SUM(H171)</f>
        <v>8743.7</v>
      </c>
      <c r="I170" s="152">
        <f>SUM(I171)</f>
        <v>9092.2</v>
      </c>
      <c r="J170" s="35"/>
    </row>
    <row r="171" spans="1:10" s="37" customFormat="1" ht="47.25" customHeight="1">
      <c r="A171" s="4" t="s">
        <v>123</v>
      </c>
      <c r="B171" s="20" t="s">
        <v>168</v>
      </c>
      <c r="C171" s="27" t="s">
        <v>0</v>
      </c>
      <c r="D171" s="2" t="s">
        <v>69</v>
      </c>
      <c r="E171" s="2" t="s">
        <v>200</v>
      </c>
      <c r="F171" s="22" t="s">
        <v>169</v>
      </c>
      <c r="G171" s="152">
        <v>8394.1</v>
      </c>
      <c r="H171" s="152">
        <v>8743.7</v>
      </c>
      <c r="I171" s="152">
        <v>9092.2</v>
      </c>
      <c r="J171" s="35"/>
    </row>
    <row r="172" spans="1:10" s="37" customFormat="1" ht="21" customHeight="1">
      <c r="A172" s="12" t="s">
        <v>70</v>
      </c>
      <c r="B172" s="12" t="s">
        <v>71</v>
      </c>
      <c r="C172" s="5" t="s">
        <v>0</v>
      </c>
      <c r="D172" s="13" t="s">
        <v>72</v>
      </c>
      <c r="E172" s="13"/>
      <c r="F172" s="3"/>
      <c r="G172" s="151">
        <f aca="true" t="shared" si="14" ref="G172:I174">G173</f>
        <v>2886.3</v>
      </c>
      <c r="H172" s="151">
        <f t="shared" si="14"/>
        <v>3000</v>
      </c>
      <c r="I172" s="151">
        <f t="shared" si="14"/>
        <v>3100</v>
      </c>
      <c r="J172" s="35"/>
    </row>
    <row r="173" spans="1:10" s="37" customFormat="1" ht="17.25" customHeight="1">
      <c r="A173" s="12" t="s">
        <v>10</v>
      </c>
      <c r="B173" s="12" t="s">
        <v>73</v>
      </c>
      <c r="C173" s="5" t="s">
        <v>0</v>
      </c>
      <c r="D173" s="13" t="s">
        <v>74</v>
      </c>
      <c r="E173" s="13"/>
      <c r="F173" s="3"/>
      <c r="G173" s="151">
        <f t="shared" si="14"/>
        <v>2886.3</v>
      </c>
      <c r="H173" s="151">
        <f t="shared" si="14"/>
        <v>3000</v>
      </c>
      <c r="I173" s="151">
        <f t="shared" si="14"/>
        <v>3100</v>
      </c>
      <c r="J173" s="35"/>
    </row>
    <row r="174" spans="1:10" s="37" customFormat="1" ht="138.75" customHeight="1">
      <c r="A174" s="4" t="s">
        <v>13</v>
      </c>
      <c r="B174" s="65" t="s">
        <v>161</v>
      </c>
      <c r="C174" s="27" t="s">
        <v>0</v>
      </c>
      <c r="D174" s="2" t="s">
        <v>74</v>
      </c>
      <c r="E174" s="27" t="s">
        <v>188</v>
      </c>
      <c r="F174" s="22"/>
      <c r="G174" s="152">
        <f t="shared" si="14"/>
        <v>2886.3</v>
      </c>
      <c r="H174" s="152">
        <f t="shared" si="14"/>
        <v>3000</v>
      </c>
      <c r="I174" s="152">
        <f t="shared" si="14"/>
        <v>3100</v>
      </c>
      <c r="J174" s="35"/>
    </row>
    <row r="175" spans="1:10" s="37" customFormat="1" ht="38.25" customHeight="1">
      <c r="A175" s="4"/>
      <c r="B175" s="20" t="s">
        <v>335</v>
      </c>
      <c r="C175" s="27" t="s">
        <v>0</v>
      </c>
      <c r="D175" s="2" t="s">
        <v>74</v>
      </c>
      <c r="E175" s="27" t="s">
        <v>188</v>
      </c>
      <c r="F175" s="22" t="s">
        <v>110</v>
      </c>
      <c r="G175" s="152">
        <f>SUM(G176)</f>
        <v>2886.3</v>
      </c>
      <c r="H175" s="152">
        <f>SUM(H176)</f>
        <v>3000</v>
      </c>
      <c r="I175" s="152">
        <f>SUM(I176)</f>
        <v>3100</v>
      </c>
      <c r="J175" s="35"/>
    </row>
    <row r="176" spans="1:10" s="37" customFormat="1" ht="45" customHeight="1">
      <c r="A176" s="4" t="s">
        <v>14</v>
      </c>
      <c r="B176" s="20" t="s">
        <v>100</v>
      </c>
      <c r="C176" s="27" t="s">
        <v>0</v>
      </c>
      <c r="D176" s="2" t="s">
        <v>74</v>
      </c>
      <c r="E176" s="27" t="s">
        <v>188</v>
      </c>
      <c r="F176" s="22" t="s">
        <v>83</v>
      </c>
      <c r="G176" s="152">
        <v>2886.3</v>
      </c>
      <c r="H176" s="152">
        <v>3000</v>
      </c>
      <c r="I176" s="152">
        <v>3100</v>
      </c>
      <c r="J176" s="35"/>
    </row>
    <row r="177" spans="1:10" s="37" customFormat="1" ht="34.5" customHeight="1">
      <c r="A177" s="70" t="s">
        <v>281</v>
      </c>
      <c r="B177" s="18" t="s">
        <v>75</v>
      </c>
      <c r="C177" s="5" t="s">
        <v>0</v>
      </c>
      <c r="D177" s="5" t="s">
        <v>76</v>
      </c>
      <c r="E177" s="2"/>
      <c r="F177" s="22"/>
      <c r="G177" s="150">
        <f aca="true" t="shared" si="15" ref="G177:I178">G178</f>
        <v>3282.4</v>
      </c>
      <c r="H177" s="150">
        <f t="shared" si="15"/>
        <v>3413.7</v>
      </c>
      <c r="I177" s="150">
        <f t="shared" si="15"/>
        <v>3540</v>
      </c>
      <c r="J177" s="35"/>
    </row>
    <row r="178" spans="1:10" s="37" customFormat="1" ht="18.75" customHeight="1">
      <c r="A178" s="12">
        <v>1</v>
      </c>
      <c r="B178" s="12" t="s">
        <v>77</v>
      </c>
      <c r="C178" s="5" t="s">
        <v>0</v>
      </c>
      <c r="D178" s="13" t="s">
        <v>78</v>
      </c>
      <c r="E178" s="13"/>
      <c r="F178" s="3"/>
      <c r="G178" s="150">
        <f t="shared" si="15"/>
        <v>3282.4</v>
      </c>
      <c r="H178" s="150">
        <f t="shared" si="15"/>
        <v>3413.7</v>
      </c>
      <c r="I178" s="150">
        <f t="shared" si="15"/>
        <v>3540</v>
      </c>
      <c r="J178" s="35"/>
    </row>
    <row r="179" spans="1:10" s="37" customFormat="1" ht="180.75" customHeight="1">
      <c r="A179" s="20" t="s">
        <v>13</v>
      </c>
      <c r="B179" s="65" t="s">
        <v>167</v>
      </c>
      <c r="C179" s="27" t="s">
        <v>0</v>
      </c>
      <c r="D179" s="27" t="s">
        <v>78</v>
      </c>
      <c r="E179" s="27" t="s">
        <v>189</v>
      </c>
      <c r="F179" s="28"/>
      <c r="G179" s="150">
        <f aca="true" t="shared" si="16" ref="G179:I180">SUM(G180)</f>
        <v>3282.4</v>
      </c>
      <c r="H179" s="150">
        <f t="shared" si="16"/>
        <v>3413.7</v>
      </c>
      <c r="I179" s="150">
        <f t="shared" si="16"/>
        <v>3540</v>
      </c>
      <c r="J179" s="35"/>
    </row>
    <row r="180" spans="1:10" s="37" customFormat="1" ht="45" customHeight="1">
      <c r="A180" s="20" t="s">
        <v>14</v>
      </c>
      <c r="B180" s="20" t="s">
        <v>335</v>
      </c>
      <c r="C180" s="27" t="s">
        <v>0</v>
      </c>
      <c r="D180" s="27" t="s">
        <v>78</v>
      </c>
      <c r="E180" s="27" t="s">
        <v>189</v>
      </c>
      <c r="F180" s="28" t="s">
        <v>110</v>
      </c>
      <c r="G180" s="150">
        <f t="shared" si="16"/>
        <v>3282.4</v>
      </c>
      <c r="H180" s="150">
        <f t="shared" si="16"/>
        <v>3413.7</v>
      </c>
      <c r="I180" s="150">
        <f t="shared" si="16"/>
        <v>3540</v>
      </c>
      <c r="J180" s="35"/>
    </row>
    <row r="181" spans="1:10" s="37" customFormat="1" ht="39" customHeight="1">
      <c r="A181" s="20" t="s">
        <v>106</v>
      </c>
      <c r="B181" s="20" t="s">
        <v>100</v>
      </c>
      <c r="C181" s="27" t="s">
        <v>0</v>
      </c>
      <c r="D181" s="27" t="s">
        <v>78</v>
      </c>
      <c r="E181" s="27" t="s">
        <v>189</v>
      </c>
      <c r="F181" s="28" t="s">
        <v>83</v>
      </c>
      <c r="G181" s="150">
        <v>3282.4</v>
      </c>
      <c r="H181" s="150">
        <v>3413.7</v>
      </c>
      <c r="I181" s="150">
        <v>3540</v>
      </c>
      <c r="J181" s="35"/>
    </row>
    <row r="182" spans="1:11" ht="14.25" customHeight="1" hidden="1">
      <c r="A182" s="61" t="s">
        <v>40</v>
      </c>
      <c r="B182" s="67" t="s">
        <v>22</v>
      </c>
      <c r="C182" s="5" t="s">
        <v>23</v>
      </c>
      <c r="D182" s="5"/>
      <c r="E182" s="29"/>
      <c r="F182" s="29"/>
      <c r="G182" s="156"/>
      <c r="H182" s="156"/>
      <c r="I182" s="156"/>
      <c r="K182" s="17"/>
    </row>
    <row r="183" spans="1:11" ht="16.5" customHeight="1" hidden="1">
      <c r="A183" s="12" t="s">
        <v>5</v>
      </c>
      <c r="B183" s="12" t="s">
        <v>7</v>
      </c>
      <c r="C183" s="5" t="s">
        <v>23</v>
      </c>
      <c r="D183" s="5" t="s">
        <v>9</v>
      </c>
      <c r="E183" s="29"/>
      <c r="F183" s="29"/>
      <c r="G183" s="156"/>
      <c r="H183" s="156"/>
      <c r="I183" s="156"/>
      <c r="K183" s="17"/>
    </row>
    <row r="184" spans="1:11" ht="18.75" customHeight="1">
      <c r="A184" s="177"/>
      <c r="B184" s="43" t="s">
        <v>79</v>
      </c>
      <c r="C184" s="178"/>
      <c r="D184" s="178"/>
      <c r="E184" s="178"/>
      <c r="F184" s="179"/>
      <c r="G184" s="176">
        <f>G12+G43</f>
        <v>227334.8</v>
      </c>
      <c r="H184" s="176">
        <f>H12+H43</f>
        <v>194593.2</v>
      </c>
      <c r="I184" s="176">
        <f>I12+I43</f>
        <v>182184.1</v>
      </c>
      <c r="K184" s="17"/>
    </row>
    <row r="185" spans="1:9" ht="22.5" customHeight="1">
      <c r="A185" s="193"/>
      <c r="B185" s="193"/>
      <c r="C185" s="193"/>
      <c r="D185" s="193"/>
      <c r="E185" s="193"/>
      <c r="F185" s="193"/>
      <c r="G185" s="193"/>
      <c r="H185" s="97"/>
      <c r="I185" s="97"/>
    </row>
    <row r="186" spans="1:9" ht="21" customHeight="1">
      <c r="A186" s="193"/>
      <c r="B186" s="193"/>
      <c r="C186" s="193"/>
      <c r="D186" s="193"/>
      <c r="E186" s="193"/>
      <c r="F186" s="193"/>
      <c r="G186" s="193"/>
      <c r="H186" s="97"/>
      <c r="I186" s="97"/>
    </row>
    <row r="187" spans="1:11" ht="34.5" customHeight="1">
      <c r="A187" s="47"/>
      <c r="B187" s="48"/>
      <c r="C187" s="49"/>
      <c r="D187" s="50"/>
      <c r="E187" s="47"/>
      <c r="F187" s="51"/>
      <c r="G187" s="51"/>
      <c r="H187" s="51"/>
      <c r="I187" s="51"/>
      <c r="K187" s="17"/>
    </row>
    <row r="188" spans="1:9" ht="20.25" customHeight="1">
      <c r="A188" s="193"/>
      <c r="B188" s="193"/>
      <c r="C188" s="193"/>
      <c r="D188" s="193"/>
      <c r="E188" s="193"/>
      <c r="F188" s="193"/>
      <c r="G188" s="193"/>
      <c r="H188" s="97"/>
      <c r="I188" s="97"/>
    </row>
    <row r="189" spans="1:4" ht="9" customHeight="1">
      <c r="A189" s="71"/>
      <c r="B189" s="6"/>
      <c r="C189" s="6"/>
      <c r="D189" s="6"/>
    </row>
    <row r="190" spans="1:9" ht="12.75" customHeight="1">
      <c r="A190" s="193"/>
      <c r="B190" s="193"/>
      <c r="C190" s="193"/>
      <c r="D190" s="193"/>
      <c r="E190" s="193"/>
      <c r="F190" s="193"/>
      <c r="G190" s="193"/>
      <c r="H190" s="97"/>
      <c r="I190" s="97"/>
    </row>
    <row r="229" spans="14:16" ht="12.75" hidden="1">
      <c r="N229" s="214" t="s">
        <v>425</v>
      </c>
      <c r="O229" s="215"/>
      <c r="P229" s="215"/>
    </row>
    <row r="230" spans="14:16" ht="12.75" hidden="1">
      <c r="N230" s="191" t="s">
        <v>374</v>
      </c>
      <c r="O230" s="191" t="s">
        <v>375</v>
      </c>
      <c r="P230" s="191" t="s">
        <v>404</v>
      </c>
    </row>
    <row r="231" spans="14:16" ht="12.75" hidden="1">
      <c r="N231" s="190"/>
      <c r="O231" s="190">
        <v>4313.3</v>
      </c>
      <c r="P231" s="190">
        <v>8145.1</v>
      </c>
    </row>
    <row r="232" spans="14:16" ht="12.75" hidden="1">
      <c r="N232" s="216" t="s">
        <v>426</v>
      </c>
      <c r="O232" s="217"/>
      <c r="P232" s="217"/>
    </row>
    <row r="233" spans="14:16" ht="12.75" hidden="1">
      <c r="N233" s="192">
        <f>SUM(N231+G184)</f>
        <v>227334.8</v>
      </c>
      <c r="O233" s="192">
        <f>SUM(O231+H184)</f>
        <v>198906.5</v>
      </c>
      <c r="P233" s="192">
        <f>SUM(P231+I184)</f>
        <v>190329.2</v>
      </c>
    </row>
  </sheetData>
  <sheetProtection/>
  <mergeCells count="22">
    <mergeCell ref="G10:G11"/>
    <mergeCell ref="H10:I10"/>
    <mergeCell ref="A9:A11"/>
    <mergeCell ref="B9:B11"/>
    <mergeCell ref="C9:C11"/>
    <mergeCell ref="D9:D11"/>
    <mergeCell ref="E9:E11"/>
    <mergeCell ref="F9:F11"/>
    <mergeCell ref="A5:G5"/>
    <mergeCell ref="A4:I4"/>
    <mergeCell ref="A3:I3"/>
    <mergeCell ref="A1:I1"/>
    <mergeCell ref="B8:I8"/>
    <mergeCell ref="G9:I9"/>
    <mergeCell ref="A6:I6"/>
    <mergeCell ref="A7:I7"/>
    <mergeCell ref="N229:P229"/>
    <mergeCell ref="N232:P232"/>
    <mergeCell ref="A186:G186"/>
    <mergeCell ref="A185:G185"/>
    <mergeCell ref="A190:G190"/>
    <mergeCell ref="A188:G188"/>
  </mergeCells>
  <printOptions/>
  <pageMargins left="0.2362204724409449" right="0.03937007874015748" top="0.35433070866141736" bottom="0.15748031496062992" header="0" footer="0"/>
  <pageSetup fitToHeight="0" fitToWidth="1" horizontalDpi="600" verticalDpi="600" orientation="portrait" paperSize="9" scale="91" r:id="rId1"/>
  <rowBreaks count="5" manualBreakCount="5">
    <brk id="42" max="255" man="1"/>
    <brk id="82" max="255" man="1"/>
    <brk id="138" max="255" man="1"/>
    <brk id="164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"/>
  <sheetViews>
    <sheetView zoomScalePageLayoutView="0" workbookViewId="0" topLeftCell="A179">
      <selection activeCell="D38" sqref="D38"/>
    </sheetView>
  </sheetViews>
  <sheetFormatPr defaultColWidth="9.140625" defaultRowHeight="12.75"/>
  <cols>
    <col min="1" max="1" width="5.00390625" style="52" customWidth="1"/>
    <col min="2" max="2" width="39.140625" style="0" customWidth="1"/>
    <col min="3" max="3" width="7.140625" style="0" customWidth="1"/>
    <col min="4" max="4" width="11.7109375" style="0" customWidth="1"/>
    <col min="5" max="5" width="5.421875" style="0" customWidth="1"/>
    <col min="6" max="6" width="11.28125" style="0" customWidth="1"/>
    <col min="7" max="7" width="10.8515625" style="0" customWidth="1"/>
    <col min="8" max="8" width="9.7109375" style="0" customWidth="1"/>
    <col min="9" max="9" width="9.140625" style="0" customWidth="1"/>
    <col min="10" max="10" width="10.140625" style="0" customWidth="1"/>
    <col min="11" max="11" width="9.8515625" style="0" customWidth="1"/>
  </cols>
  <sheetData>
    <row r="1" spans="1:13" ht="12.75">
      <c r="A1" s="200" t="s">
        <v>171</v>
      </c>
      <c r="B1" s="200"/>
      <c r="C1" s="200"/>
      <c r="D1" s="200"/>
      <c r="E1" s="200"/>
      <c r="F1" s="200"/>
      <c r="G1" s="201"/>
      <c r="H1" s="201"/>
      <c r="I1" s="8"/>
      <c r="J1" s="8"/>
      <c r="K1" s="8"/>
      <c r="L1" s="8"/>
      <c r="M1" s="8"/>
    </row>
    <row r="2" spans="1:13" ht="7.5" customHeight="1">
      <c r="A2" s="66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spans="1:13" ht="39" customHeight="1">
      <c r="A3" s="202" t="s">
        <v>366</v>
      </c>
      <c r="B3" s="202"/>
      <c r="C3" s="202"/>
      <c r="D3" s="203"/>
      <c r="E3" s="203"/>
      <c r="F3" s="203"/>
      <c r="G3" s="203"/>
      <c r="H3" s="203"/>
      <c r="I3" s="8"/>
      <c r="J3" s="8"/>
      <c r="K3" s="8"/>
      <c r="L3" s="8"/>
      <c r="M3" s="8"/>
    </row>
    <row r="4" spans="1:9" ht="21" customHeight="1" hidden="1">
      <c r="A4" s="202"/>
      <c r="B4" s="202"/>
      <c r="C4" s="202"/>
      <c r="D4" s="202"/>
      <c r="E4" s="203"/>
      <c r="F4" s="203"/>
      <c r="G4" s="203"/>
      <c r="H4" s="203"/>
      <c r="I4" s="203"/>
    </row>
    <row r="5" spans="1:9" ht="15" customHeight="1" hidden="1">
      <c r="A5" s="202"/>
      <c r="B5" s="202"/>
      <c r="C5" s="202"/>
      <c r="D5" s="202"/>
      <c r="E5" s="203"/>
      <c r="F5" s="203"/>
      <c r="G5" s="203"/>
      <c r="H5" s="203"/>
      <c r="I5" s="203"/>
    </row>
    <row r="6" spans="1:9" ht="24.75" customHeight="1" hidden="1">
      <c r="A6" s="202"/>
      <c r="B6" s="202"/>
      <c r="C6" s="202"/>
      <c r="D6" s="202"/>
      <c r="E6" s="203"/>
      <c r="F6" s="203"/>
      <c r="G6" s="203"/>
      <c r="H6" s="203"/>
      <c r="I6" s="203"/>
    </row>
    <row r="7" spans="1:13" ht="28.5" customHeight="1">
      <c r="A7" s="202" t="s">
        <v>397</v>
      </c>
      <c r="B7" s="202"/>
      <c r="C7" s="202"/>
      <c r="D7" s="202"/>
      <c r="E7" s="202"/>
      <c r="F7" s="202"/>
      <c r="G7" s="203"/>
      <c r="H7" s="203"/>
      <c r="I7" s="8"/>
      <c r="J7" s="8"/>
      <c r="K7" s="8"/>
      <c r="L7" s="8"/>
      <c r="M7" s="8"/>
    </row>
    <row r="8" spans="1:13" ht="13.5" customHeight="1">
      <c r="A8" s="202"/>
      <c r="B8" s="202"/>
      <c r="C8" s="202"/>
      <c r="D8" s="203"/>
      <c r="E8" s="203"/>
      <c r="F8" s="203"/>
      <c r="G8" s="85"/>
      <c r="H8" s="85"/>
      <c r="I8" s="8"/>
      <c r="J8" s="8"/>
      <c r="K8" s="8"/>
      <c r="L8" s="8"/>
      <c r="M8" s="8"/>
    </row>
    <row r="9" spans="1:8" ht="69" customHeight="1">
      <c r="A9" s="197" t="s">
        <v>401</v>
      </c>
      <c r="B9" s="198"/>
      <c r="C9" s="198"/>
      <c r="D9" s="198"/>
      <c r="E9" s="198"/>
      <c r="F9" s="198"/>
      <c r="G9" s="198"/>
      <c r="H9" s="198"/>
    </row>
    <row r="10" spans="1:8" ht="13.5" customHeight="1">
      <c r="A10" s="231" t="s">
        <v>2</v>
      </c>
      <c r="B10" s="220"/>
      <c r="C10" s="220"/>
      <c r="D10" s="220"/>
      <c r="E10" s="220"/>
      <c r="F10" s="220"/>
      <c r="G10" s="220"/>
      <c r="H10" s="220"/>
    </row>
    <row r="11" spans="1:8" ht="13.5" customHeight="1">
      <c r="A11" s="226" t="s">
        <v>127</v>
      </c>
      <c r="B11" s="232" t="s">
        <v>3</v>
      </c>
      <c r="C11" s="227" t="s">
        <v>128</v>
      </c>
      <c r="D11" s="227" t="s">
        <v>129</v>
      </c>
      <c r="E11" s="227" t="s">
        <v>130</v>
      </c>
      <c r="F11" s="221" t="s">
        <v>372</v>
      </c>
      <c r="G11" s="222"/>
      <c r="H11" s="222"/>
    </row>
    <row r="12" spans="1:8" ht="13.5" customHeight="1">
      <c r="A12" s="226"/>
      <c r="B12" s="233"/>
      <c r="C12" s="226"/>
      <c r="D12" s="226"/>
      <c r="E12" s="226"/>
      <c r="F12" s="223" t="s">
        <v>374</v>
      </c>
      <c r="G12" s="225" t="s">
        <v>373</v>
      </c>
      <c r="H12" s="225"/>
    </row>
    <row r="13" spans="1:11" ht="35.25" customHeight="1">
      <c r="A13" s="226"/>
      <c r="B13" s="233"/>
      <c r="C13" s="226"/>
      <c r="D13" s="226"/>
      <c r="E13" s="226"/>
      <c r="F13" s="224"/>
      <c r="G13" s="10" t="s">
        <v>375</v>
      </c>
      <c r="H13" s="10" t="s">
        <v>404</v>
      </c>
      <c r="K13" s="11"/>
    </row>
    <row r="14" spans="1:13" ht="32.25" customHeight="1">
      <c r="A14" s="53" t="s">
        <v>5</v>
      </c>
      <c r="B14" s="53" t="s">
        <v>7</v>
      </c>
      <c r="C14" s="54" t="s">
        <v>9</v>
      </c>
      <c r="D14" s="55"/>
      <c r="E14" s="55"/>
      <c r="F14" s="100">
        <f>F15+F21+F35+F64+F54+F68+F72</f>
        <v>49003.9</v>
      </c>
      <c r="G14" s="100">
        <f>G15+G21+G35+G64+G54+G68+G72</f>
        <v>49345.100000000006</v>
      </c>
      <c r="H14" s="100">
        <f>H15+H21+H35+H64+H54+H68+H72</f>
        <v>51078.5</v>
      </c>
      <c r="I14" s="148"/>
      <c r="J14" s="149"/>
      <c r="K14" s="9"/>
      <c r="L14" s="16"/>
      <c r="M14" s="17"/>
    </row>
    <row r="15" spans="1:12" ht="39" customHeight="1">
      <c r="A15" s="12" t="s">
        <v>10</v>
      </c>
      <c r="B15" s="18" t="s">
        <v>11</v>
      </c>
      <c r="C15" s="13" t="s">
        <v>12</v>
      </c>
      <c r="D15" s="3"/>
      <c r="E15" s="3"/>
      <c r="F15" s="101">
        <f>F16</f>
        <v>1860.5</v>
      </c>
      <c r="G15" s="101">
        <f>G16</f>
        <v>1937.8</v>
      </c>
      <c r="H15" s="101">
        <f>H16</f>
        <v>2015.1</v>
      </c>
      <c r="J15" s="19"/>
      <c r="L15" s="17"/>
    </row>
    <row r="16" spans="1:11" ht="27.75" customHeight="1">
      <c r="A16" s="20" t="s">
        <v>13</v>
      </c>
      <c r="B16" s="65" t="s">
        <v>144</v>
      </c>
      <c r="C16" s="2" t="s">
        <v>12</v>
      </c>
      <c r="D16" s="22" t="s">
        <v>172</v>
      </c>
      <c r="E16" s="22"/>
      <c r="F16" s="102">
        <f>SUM(F17+F19)</f>
        <v>1860.5</v>
      </c>
      <c r="G16" s="102">
        <f>SUM(G17+G19)</f>
        <v>1937.8</v>
      </c>
      <c r="H16" s="102">
        <f>SUM(H17+H19)</f>
        <v>2015.1</v>
      </c>
      <c r="J16" s="24"/>
      <c r="K16" s="6"/>
    </row>
    <row r="17" spans="1:11" ht="80.25" customHeight="1">
      <c r="A17" s="20" t="s">
        <v>14</v>
      </c>
      <c r="B17" s="20" t="s">
        <v>108</v>
      </c>
      <c r="C17" s="2" t="s">
        <v>12</v>
      </c>
      <c r="D17" s="22" t="s">
        <v>172</v>
      </c>
      <c r="E17" s="22" t="s">
        <v>109</v>
      </c>
      <c r="F17" s="102">
        <f>SUM(F18)</f>
        <v>1860.5</v>
      </c>
      <c r="G17" s="102">
        <f>SUM(G18)</f>
        <v>1937.8</v>
      </c>
      <c r="H17" s="102">
        <f>SUM(H18)</f>
        <v>2015.1</v>
      </c>
      <c r="J17" s="24"/>
      <c r="K17" s="6"/>
    </row>
    <row r="18" spans="1:11" ht="33.75" customHeight="1">
      <c r="A18" s="25" t="s">
        <v>106</v>
      </c>
      <c r="B18" s="20" t="s">
        <v>99</v>
      </c>
      <c r="C18" s="2" t="s">
        <v>12</v>
      </c>
      <c r="D18" s="22" t="s">
        <v>172</v>
      </c>
      <c r="E18" s="22" t="s">
        <v>98</v>
      </c>
      <c r="F18" s="102">
        <f>SUM(ведомственная!G17)</f>
        <v>1860.5</v>
      </c>
      <c r="G18" s="102">
        <f>SUM(ведомственная!H17)</f>
        <v>1937.8</v>
      </c>
      <c r="H18" s="102">
        <f>SUM(ведомственная!I17)</f>
        <v>2015.1</v>
      </c>
      <c r="J18" s="24"/>
      <c r="K18" s="24"/>
    </row>
    <row r="19" spans="1:11" ht="27" customHeight="1" hidden="1">
      <c r="A19" s="25" t="s">
        <v>51</v>
      </c>
      <c r="B19" s="20" t="s">
        <v>335</v>
      </c>
      <c r="C19" s="2" t="s">
        <v>12</v>
      </c>
      <c r="D19" s="22" t="s">
        <v>172</v>
      </c>
      <c r="E19" s="22" t="s">
        <v>110</v>
      </c>
      <c r="F19" s="102"/>
      <c r="G19" s="102"/>
      <c r="H19" s="102"/>
      <c r="J19" s="24"/>
      <c r="K19" s="24"/>
    </row>
    <row r="20" spans="1:11" ht="30" customHeight="1" hidden="1">
      <c r="A20" s="25" t="s">
        <v>107</v>
      </c>
      <c r="B20" s="20" t="s">
        <v>100</v>
      </c>
      <c r="C20" s="2" t="s">
        <v>12</v>
      </c>
      <c r="D20" s="22" t="s">
        <v>172</v>
      </c>
      <c r="E20" s="22" t="s">
        <v>83</v>
      </c>
      <c r="F20" s="102"/>
      <c r="G20" s="102"/>
      <c r="H20" s="102"/>
      <c r="J20" s="24"/>
      <c r="K20" s="24"/>
    </row>
    <row r="21" spans="1:12" ht="56.25" customHeight="1">
      <c r="A21" s="12" t="s">
        <v>15</v>
      </c>
      <c r="B21" s="12" t="s">
        <v>16</v>
      </c>
      <c r="C21" s="13" t="s">
        <v>17</v>
      </c>
      <c r="D21" s="3"/>
      <c r="E21" s="3"/>
      <c r="F21" s="101">
        <f>F22+F25+F28</f>
        <v>3199.5</v>
      </c>
      <c r="G21" s="101">
        <f>G22+G25+G28</f>
        <v>3346.2000000000003</v>
      </c>
      <c r="H21" s="101">
        <f>H22+H25+H28</f>
        <v>3473.4</v>
      </c>
      <c r="J21" s="17"/>
      <c r="L21" s="17"/>
    </row>
    <row r="22" spans="1:12" ht="110.25" customHeight="1">
      <c r="A22" s="20" t="s">
        <v>18</v>
      </c>
      <c r="B22" s="74" t="s">
        <v>344</v>
      </c>
      <c r="C22" s="27" t="s">
        <v>17</v>
      </c>
      <c r="D22" s="28" t="s">
        <v>339</v>
      </c>
      <c r="E22" s="28"/>
      <c r="F22" s="98">
        <f>F23</f>
        <v>0</v>
      </c>
      <c r="G22" s="98">
        <f>G23</f>
        <v>0</v>
      </c>
      <c r="H22" s="98">
        <f>H23</f>
        <v>0</v>
      </c>
      <c r="J22" s="17"/>
      <c r="L22" s="17"/>
    </row>
    <row r="23" spans="1:12" ht="83.25" customHeight="1">
      <c r="A23" s="20" t="s">
        <v>19</v>
      </c>
      <c r="B23" s="20" t="s">
        <v>108</v>
      </c>
      <c r="C23" s="27" t="s">
        <v>17</v>
      </c>
      <c r="D23" s="28" t="s">
        <v>339</v>
      </c>
      <c r="E23" s="28" t="s">
        <v>109</v>
      </c>
      <c r="F23" s="98">
        <f>SUM(F24)</f>
        <v>0</v>
      </c>
      <c r="G23" s="98">
        <f>SUM(G24)</f>
        <v>0</v>
      </c>
      <c r="H23" s="98">
        <f>SUM(H24)</f>
        <v>0</v>
      </c>
      <c r="J23" s="17"/>
      <c r="L23" s="17"/>
    </row>
    <row r="24" spans="1:12" ht="33.75" customHeight="1">
      <c r="A24" s="20" t="s">
        <v>114</v>
      </c>
      <c r="B24" s="20" t="s">
        <v>99</v>
      </c>
      <c r="C24" s="27" t="s">
        <v>17</v>
      </c>
      <c r="D24" s="28" t="s">
        <v>339</v>
      </c>
      <c r="E24" s="28" t="s">
        <v>98</v>
      </c>
      <c r="F24" s="98">
        <f>SUM(ведомственная!G23)</f>
        <v>0</v>
      </c>
      <c r="G24" s="98">
        <f>SUM(ведомственная!H23)</f>
        <v>0</v>
      </c>
      <c r="H24" s="98">
        <f>SUM(ведомственная!I23)</f>
        <v>0</v>
      </c>
      <c r="J24" s="17"/>
      <c r="L24" s="17"/>
    </row>
    <row r="25" spans="1:12" ht="102.75" customHeight="1">
      <c r="A25" s="20" t="s">
        <v>20</v>
      </c>
      <c r="B25" s="74" t="s">
        <v>165</v>
      </c>
      <c r="C25" s="27" t="s">
        <v>17</v>
      </c>
      <c r="D25" s="28" t="s">
        <v>174</v>
      </c>
      <c r="E25" s="28"/>
      <c r="F25" s="98">
        <f>F26</f>
        <v>187.1</v>
      </c>
      <c r="G25" s="98">
        <f>G26</f>
        <v>194.9</v>
      </c>
      <c r="H25" s="98">
        <f>H26</f>
        <v>202.7</v>
      </c>
      <c r="J25" s="17"/>
      <c r="L25" s="17"/>
    </row>
    <row r="26" spans="1:12" ht="88.5" customHeight="1">
      <c r="A26" s="20" t="s">
        <v>54</v>
      </c>
      <c r="B26" s="20" t="s">
        <v>108</v>
      </c>
      <c r="C26" s="27" t="s">
        <v>17</v>
      </c>
      <c r="D26" s="28" t="s">
        <v>174</v>
      </c>
      <c r="E26" s="28" t="s">
        <v>109</v>
      </c>
      <c r="F26" s="98">
        <f>SUM(F27)</f>
        <v>187.1</v>
      </c>
      <c r="G26" s="98">
        <f>SUM(G27)</f>
        <v>194.9</v>
      </c>
      <c r="H26" s="98">
        <f>SUM(H27)</f>
        <v>202.7</v>
      </c>
      <c r="J26" s="17"/>
      <c r="L26" s="17"/>
    </row>
    <row r="27" spans="1:12" ht="28.5" customHeight="1">
      <c r="A27" s="20" t="s">
        <v>115</v>
      </c>
      <c r="B27" s="20" t="s">
        <v>99</v>
      </c>
      <c r="C27" s="27" t="s">
        <v>17</v>
      </c>
      <c r="D27" s="28" t="s">
        <v>174</v>
      </c>
      <c r="E27" s="28" t="s">
        <v>98</v>
      </c>
      <c r="F27" s="98">
        <f>SUM(ведомственная!G26)</f>
        <v>187.1</v>
      </c>
      <c r="G27" s="98">
        <f>SUM(ведомственная!H26)</f>
        <v>194.9</v>
      </c>
      <c r="H27" s="98">
        <f>SUM(ведомственная!I26)</f>
        <v>202.7</v>
      </c>
      <c r="J27" s="17"/>
      <c r="L27" s="17"/>
    </row>
    <row r="28" spans="1:10" ht="44.25" customHeight="1">
      <c r="A28" s="4" t="s">
        <v>273</v>
      </c>
      <c r="B28" s="65" t="s">
        <v>146</v>
      </c>
      <c r="C28" s="2" t="s">
        <v>17</v>
      </c>
      <c r="D28" s="28" t="s">
        <v>173</v>
      </c>
      <c r="E28" s="22"/>
      <c r="F28" s="102">
        <f>F29+F31+F33</f>
        <v>3012.4</v>
      </c>
      <c r="G28" s="102">
        <f>G29+G31+G33</f>
        <v>3151.3</v>
      </c>
      <c r="H28" s="102">
        <f>H29+H31+H33</f>
        <v>3270.7000000000003</v>
      </c>
      <c r="J28" s="17"/>
    </row>
    <row r="29" spans="1:10" ht="80.25" customHeight="1">
      <c r="A29" s="4" t="s">
        <v>274</v>
      </c>
      <c r="B29" s="20" t="s">
        <v>108</v>
      </c>
      <c r="C29" s="2" t="s">
        <v>17</v>
      </c>
      <c r="D29" s="22" t="s">
        <v>173</v>
      </c>
      <c r="E29" s="22" t="s">
        <v>109</v>
      </c>
      <c r="F29" s="102">
        <f>SUM(F30)</f>
        <v>2319</v>
      </c>
      <c r="G29" s="102">
        <f>SUM(G30)</f>
        <v>2414.8</v>
      </c>
      <c r="H29" s="102">
        <f>SUM(H30)</f>
        <v>2510.8</v>
      </c>
      <c r="J29" s="17"/>
    </row>
    <row r="30" spans="1:10" ht="30" customHeight="1">
      <c r="A30" s="4" t="s">
        <v>275</v>
      </c>
      <c r="B30" s="20" t="s">
        <v>99</v>
      </c>
      <c r="C30" s="2" t="s">
        <v>17</v>
      </c>
      <c r="D30" s="22" t="s">
        <v>173</v>
      </c>
      <c r="E30" s="22" t="s">
        <v>98</v>
      </c>
      <c r="F30" s="102">
        <f>SUM(ведомственная!G29)</f>
        <v>2319</v>
      </c>
      <c r="G30" s="102">
        <f>SUM(ведомственная!H29)</f>
        <v>2414.8</v>
      </c>
      <c r="H30" s="102">
        <f>SUM(ведомственная!I29)</f>
        <v>2510.8</v>
      </c>
      <c r="J30" s="17"/>
    </row>
    <row r="31" spans="1:10" ht="42.75" customHeight="1">
      <c r="A31" s="4" t="s">
        <v>340</v>
      </c>
      <c r="B31" s="20" t="s">
        <v>335</v>
      </c>
      <c r="C31" s="2" t="s">
        <v>116</v>
      </c>
      <c r="D31" s="22" t="s">
        <v>173</v>
      </c>
      <c r="E31" s="22" t="s">
        <v>110</v>
      </c>
      <c r="F31" s="102">
        <f>SUM(F32)</f>
        <v>692.4</v>
      </c>
      <c r="G31" s="102">
        <f>SUM(G32)</f>
        <v>735.5</v>
      </c>
      <c r="H31" s="102">
        <f>SUM(H32)</f>
        <v>758.9</v>
      </c>
      <c r="J31" s="17"/>
    </row>
    <row r="32" spans="1:10" ht="41.25" customHeight="1">
      <c r="A32" s="4" t="s">
        <v>341</v>
      </c>
      <c r="B32" s="20" t="s">
        <v>100</v>
      </c>
      <c r="C32" s="2" t="s">
        <v>17</v>
      </c>
      <c r="D32" s="22" t="s">
        <v>173</v>
      </c>
      <c r="E32" s="22" t="s">
        <v>83</v>
      </c>
      <c r="F32" s="102">
        <f>SUM(ведомственная!G31)</f>
        <v>692.4</v>
      </c>
      <c r="G32" s="102">
        <f>SUM(ведомственная!H31)</f>
        <v>735.5</v>
      </c>
      <c r="H32" s="102">
        <f>SUM(ведомственная!I31)</f>
        <v>758.9</v>
      </c>
      <c r="J32" s="17"/>
    </row>
    <row r="33" spans="1:10" ht="24.75" customHeight="1">
      <c r="A33" s="4" t="s">
        <v>342</v>
      </c>
      <c r="B33" s="20" t="s">
        <v>118</v>
      </c>
      <c r="C33" s="2" t="s">
        <v>17</v>
      </c>
      <c r="D33" s="22" t="s">
        <v>173</v>
      </c>
      <c r="E33" s="22" t="s">
        <v>117</v>
      </c>
      <c r="F33" s="102">
        <f>SUM(F34)</f>
        <v>1</v>
      </c>
      <c r="G33" s="102">
        <f>SUM(G34)</f>
        <v>1</v>
      </c>
      <c r="H33" s="102">
        <f>SUM(H34)</f>
        <v>1</v>
      </c>
      <c r="J33" s="17"/>
    </row>
    <row r="34" spans="1:10" ht="27.75" customHeight="1">
      <c r="A34" s="4" t="s">
        <v>343</v>
      </c>
      <c r="B34" s="20" t="s">
        <v>84</v>
      </c>
      <c r="C34" s="2" t="s">
        <v>17</v>
      </c>
      <c r="D34" s="22" t="s">
        <v>173</v>
      </c>
      <c r="E34" s="22" t="s">
        <v>85</v>
      </c>
      <c r="F34" s="102">
        <f>SUM(ведомственная!G33)</f>
        <v>1</v>
      </c>
      <c r="G34" s="102">
        <f>SUM(ведомственная!H33)</f>
        <v>1</v>
      </c>
      <c r="H34" s="102">
        <f>SUM(ведомственная!I33)</f>
        <v>1</v>
      </c>
      <c r="J34" s="17"/>
    </row>
    <row r="35" spans="1:12" ht="53.25" customHeight="1">
      <c r="A35" s="31" t="s">
        <v>32</v>
      </c>
      <c r="B35" s="12" t="s">
        <v>428</v>
      </c>
      <c r="C35" s="13" t="s">
        <v>27</v>
      </c>
      <c r="D35" s="3"/>
      <c r="E35" s="3"/>
      <c r="F35" s="101">
        <f>F36+F41+F49</f>
        <v>42226.4</v>
      </c>
      <c r="G35" s="101">
        <f>G36+G41+G49</f>
        <v>43761.50000000001</v>
      </c>
      <c r="H35" s="101">
        <f>H36+H41+H49</f>
        <v>45290</v>
      </c>
      <c r="J35" s="32"/>
      <c r="L35" s="17"/>
    </row>
    <row r="36" spans="1:12" ht="54.75" customHeight="1">
      <c r="A36" s="20" t="s">
        <v>35</v>
      </c>
      <c r="B36" s="65" t="s">
        <v>147</v>
      </c>
      <c r="C36" s="27" t="s">
        <v>27</v>
      </c>
      <c r="D36" s="28" t="s">
        <v>175</v>
      </c>
      <c r="E36" s="28"/>
      <c r="F36" s="98">
        <f>F37+F39</f>
        <v>1878.3</v>
      </c>
      <c r="G36" s="98">
        <f>G37+G39</f>
        <v>1955.8</v>
      </c>
      <c r="H36" s="98">
        <f>H37+H39</f>
        <v>2033.3999999999999</v>
      </c>
      <c r="J36" s="32"/>
      <c r="L36" s="17"/>
    </row>
    <row r="37" spans="1:12" ht="84.75" customHeight="1">
      <c r="A37" s="20" t="s">
        <v>37</v>
      </c>
      <c r="B37" s="20" t="s">
        <v>108</v>
      </c>
      <c r="C37" s="27" t="s">
        <v>27</v>
      </c>
      <c r="D37" s="28" t="s">
        <v>175</v>
      </c>
      <c r="E37" s="28" t="s">
        <v>109</v>
      </c>
      <c r="F37" s="98">
        <f>SUM(F38)</f>
        <v>1872.5</v>
      </c>
      <c r="G37" s="98">
        <f>SUM(G38)</f>
        <v>1949.8</v>
      </c>
      <c r="H37" s="98">
        <f>SUM(H38)</f>
        <v>2027.1</v>
      </c>
      <c r="J37" s="32"/>
      <c r="L37" s="17"/>
    </row>
    <row r="38" spans="1:12" ht="28.5" customHeight="1">
      <c r="A38" s="20" t="s">
        <v>122</v>
      </c>
      <c r="B38" s="20" t="s">
        <v>99</v>
      </c>
      <c r="C38" s="27" t="s">
        <v>27</v>
      </c>
      <c r="D38" s="28" t="s">
        <v>175</v>
      </c>
      <c r="E38" s="28" t="s">
        <v>98</v>
      </c>
      <c r="F38" s="98">
        <f>SUM(ведомственная!G48)</f>
        <v>1872.5</v>
      </c>
      <c r="G38" s="98">
        <f>SUM(ведомственная!H48)</f>
        <v>1949.8</v>
      </c>
      <c r="H38" s="98">
        <f>SUM(ведомственная!I48)</f>
        <v>2027.1</v>
      </c>
      <c r="J38" s="32"/>
      <c r="L38" s="17"/>
    </row>
    <row r="39" spans="1:12" ht="43.5" customHeight="1">
      <c r="A39" s="20" t="s">
        <v>131</v>
      </c>
      <c r="B39" s="20" t="s">
        <v>335</v>
      </c>
      <c r="C39" s="27" t="s">
        <v>27</v>
      </c>
      <c r="D39" s="28" t="s">
        <v>175</v>
      </c>
      <c r="E39" s="28" t="s">
        <v>110</v>
      </c>
      <c r="F39" s="98">
        <f>SUM(F40)</f>
        <v>5.8</v>
      </c>
      <c r="G39" s="98">
        <f>SUM(G40)</f>
        <v>6</v>
      </c>
      <c r="H39" s="98">
        <f>SUM(H40)</f>
        <v>6.3</v>
      </c>
      <c r="J39" s="32"/>
      <c r="L39" s="17"/>
    </row>
    <row r="40" spans="1:12" ht="45.75" customHeight="1">
      <c r="A40" s="20" t="s">
        <v>132</v>
      </c>
      <c r="B40" s="20" t="s">
        <v>100</v>
      </c>
      <c r="C40" s="27" t="s">
        <v>27</v>
      </c>
      <c r="D40" s="28" t="s">
        <v>175</v>
      </c>
      <c r="E40" s="28" t="s">
        <v>83</v>
      </c>
      <c r="F40" s="98">
        <f>SUM(ведомственная!G50)</f>
        <v>5.8</v>
      </c>
      <c r="G40" s="98">
        <f>SUM(ведомственная!H50)</f>
        <v>6</v>
      </c>
      <c r="H40" s="98">
        <f>SUM(ведомственная!I50)</f>
        <v>6.3</v>
      </c>
      <c r="J40" s="32"/>
      <c r="L40" s="17"/>
    </row>
    <row r="41" spans="1:12" ht="63.75" customHeight="1">
      <c r="A41" s="20" t="s">
        <v>38</v>
      </c>
      <c r="B41" s="65" t="s">
        <v>148</v>
      </c>
      <c r="C41" s="27" t="s">
        <v>27</v>
      </c>
      <c r="D41" s="28" t="s">
        <v>176</v>
      </c>
      <c r="E41" s="28"/>
      <c r="F41" s="98">
        <f>F42+F45+F47</f>
        <v>35400.6</v>
      </c>
      <c r="G41" s="98">
        <f>G42+G45+G47</f>
        <v>36652.4</v>
      </c>
      <c r="H41" s="98">
        <f>H42+H45+H47</f>
        <v>37897.5</v>
      </c>
      <c r="J41" s="32"/>
      <c r="L41" s="17"/>
    </row>
    <row r="42" spans="1:12" ht="79.5" customHeight="1">
      <c r="A42" s="20" t="s">
        <v>39</v>
      </c>
      <c r="B42" s="20" t="s">
        <v>108</v>
      </c>
      <c r="C42" s="27" t="s">
        <v>27</v>
      </c>
      <c r="D42" s="28" t="s">
        <v>176</v>
      </c>
      <c r="E42" s="28" t="s">
        <v>109</v>
      </c>
      <c r="F42" s="98">
        <f>SUM(F44+F43)</f>
        <v>27536.4</v>
      </c>
      <c r="G42" s="98">
        <f>SUM(G44+G43)</f>
        <v>28675.2</v>
      </c>
      <c r="H42" s="98">
        <f>SUM(H44+H43)</f>
        <v>29813.9</v>
      </c>
      <c r="J42" s="32"/>
      <c r="L42" s="17"/>
    </row>
    <row r="43" spans="1:12" ht="36" customHeight="1">
      <c r="A43" s="20"/>
      <c r="B43" s="20" t="s">
        <v>345</v>
      </c>
      <c r="C43" s="27" t="s">
        <v>27</v>
      </c>
      <c r="D43" s="28" t="s">
        <v>176</v>
      </c>
      <c r="E43" s="28" t="s">
        <v>346</v>
      </c>
      <c r="F43" s="98">
        <f>SUM(ведомственная!G53)</f>
        <v>0</v>
      </c>
      <c r="G43" s="98">
        <f>SUM(ведомственная!H53)</f>
        <v>0</v>
      </c>
      <c r="H43" s="98">
        <f>SUM(ведомственная!I53)</f>
        <v>0</v>
      </c>
      <c r="J43" s="32"/>
      <c r="L43" s="17"/>
    </row>
    <row r="44" spans="1:12" ht="28.5" customHeight="1">
      <c r="A44" s="20" t="s">
        <v>123</v>
      </c>
      <c r="B44" s="20" t="s">
        <v>99</v>
      </c>
      <c r="C44" s="27" t="s">
        <v>27</v>
      </c>
      <c r="D44" s="28" t="s">
        <v>176</v>
      </c>
      <c r="E44" s="28" t="s">
        <v>98</v>
      </c>
      <c r="F44" s="98">
        <f>SUM(ведомственная!G54)</f>
        <v>27536.4</v>
      </c>
      <c r="G44" s="98">
        <f>SUM(ведомственная!H54)</f>
        <v>28675.2</v>
      </c>
      <c r="H44" s="98">
        <f>SUM(ведомственная!I54)</f>
        <v>29813.9</v>
      </c>
      <c r="J44" s="32"/>
      <c r="L44" s="17"/>
    </row>
    <row r="45" spans="1:12" ht="45" customHeight="1">
      <c r="A45" s="20" t="s">
        <v>133</v>
      </c>
      <c r="B45" s="20" t="s">
        <v>335</v>
      </c>
      <c r="C45" s="27" t="s">
        <v>27</v>
      </c>
      <c r="D45" s="28" t="s">
        <v>176</v>
      </c>
      <c r="E45" s="28" t="s">
        <v>110</v>
      </c>
      <c r="F45" s="98">
        <f>SUM(F46)</f>
        <v>7854.2</v>
      </c>
      <c r="G45" s="98">
        <f>SUM(G46)</f>
        <v>7967.2</v>
      </c>
      <c r="H45" s="98">
        <f>SUM(H46)</f>
        <v>8073.6</v>
      </c>
      <c r="J45" s="32"/>
      <c r="L45" s="17"/>
    </row>
    <row r="46" spans="1:12" ht="45" customHeight="1">
      <c r="A46" s="20" t="s">
        <v>134</v>
      </c>
      <c r="B46" s="20" t="s">
        <v>100</v>
      </c>
      <c r="C46" s="27" t="s">
        <v>27</v>
      </c>
      <c r="D46" s="28" t="s">
        <v>176</v>
      </c>
      <c r="E46" s="28" t="s">
        <v>83</v>
      </c>
      <c r="F46" s="98">
        <f>SUM(ведомственная!G56)</f>
        <v>7854.2</v>
      </c>
      <c r="G46" s="98">
        <f>SUM(ведомственная!H56)</f>
        <v>7967.2</v>
      </c>
      <c r="H46" s="98">
        <f>SUM(ведомственная!I56)</f>
        <v>8073.6</v>
      </c>
      <c r="J46" s="32"/>
      <c r="L46" s="17"/>
    </row>
    <row r="47" spans="1:12" ht="21" customHeight="1">
      <c r="A47" s="20" t="s">
        <v>135</v>
      </c>
      <c r="B47" s="20" t="s">
        <v>118</v>
      </c>
      <c r="C47" s="27" t="s">
        <v>27</v>
      </c>
      <c r="D47" s="28" t="s">
        <v>176</v>
      </c>
      <c r="E47" s="28" t="s">
        <v>117</v>
      </c>
      <c r="F47" s="98">
        <f>SUM(F48)</f>
        <v>10</v>
      </c>
      <c r="G47" s="98">
        <f>SUM(G48)</f>
        <v>10</v>
      </c>
      <c r="H47" s="98">
        <f>SUM(H48)</f>
        <v>10</v>
      </c>
      <c r="J47" s="32"/>
      <c r="L47" s="17"/>
    </row>
    <row r="48" spans="1:12" ht="29.25" customHeight="1">
      <c r="A48" s="20" t="s">
        <v>136</v>
      </c>
      <c r="B48" s="20" t="s">
        <v>84</v>
      </c>
      <c r="C48" s="27" t="s">
        <v>27</v>
      </c>
      <c r="D48" s="28" t="s">
        <v>176</v>
      </c>
      <c r="E48" s="28" t="s">
        <v>85</v>
      </c>
      <c r="F48" s="98">
        <f>SUM(ведомственная!G58)</f>
        <v>10</v>
      </c>
      <c r="G48" s="98">
        <f>SUM(ведомственная!H58)</f>
        <v>10</v>
      </c>
      <c r="H48" s="98">
        <f>SUM(ведомственная!I58)</f>
        <v>10</v>
      </c>
      <c r="J48" s="32"/>
      <c r="L48" s="17"/>
    </row>
    <row r="49" spans="1:8" s="35" customFormat="1" ht="69" customHeight="1">
      <c r="A49" s="20" t="s">
        <v>94</v>
      </c>
      <c r="B49" s="65" t="s">
        <v>198</v>
      </c>
      <c r="C49" s="27" t="s">
        <v>27</v>
      </c>
      <c r="D49" s="28" t="s">
        <v>197</v>
      </c>
      <c r="E49" s="28"/>
      <c r="F49" s="98">
        <f>F50+F52+F62</f>
        <v>4947.5</v>
      </c>
      <c r="G49" s="98">
        <f>G50+G52+G62</f>
        <v>5153.3</v>
      </c>
      <c r="H49" s="98">
        <f>H50+H52+H62</f>
        <v>5359.1</v>
      </c>
    </row>
    <row r="50" spans="1:8" s="35" customFormat="1" ht="83.25" customHeight="1">
      <c r="A50" s="20" t="s">
        <v>95</v>
      </c>
      <c r="B50" s="20" t="s">
        <v>108</v>
      </c>
      <c r="C50" s="27" t="s">
        <v>27</v>
      </c>
      <c r="D50" s="28" t="s">
        <v>197</v>
      </c>
      <c r="E50" s="28" t="s">
        <v>109</v>
      </c>
      <c r="F50" s="98">
        <f>SUM(F51)</f>
        <v>4613.9</v>
      </c>
      <c r="G50" s="98">
        <f>SUM(G51)</f>
        <v>4805.7</v>
      </c>
      <c r="H50" s="98">
        <f>SUM(H51)</f>
        <v>4997.5</v>
      </c>
    </row>
    <row r="51" spans="1:8" s="35" customFormat="1" ht="29.25" customHeight="1">
      <c r="A51" s="20" t="s">
        <v>97</v>
      </c>
      <c r="B51" s="20" t="s">
        <v>99</v>
      </c>
      <c r="C51" s="27" t="s">
        <v>27</v>
      </c>
      <c r="D51" s="28" t="s">
        <v>197</v>
      </c>
      <c r="E51" s="28" t="s">
        <v>98</v>
      </c>
      <c r="F51" s="98">
        <f>SUM(ведомственная!G61)</f>
        <v>4613.9</v>
      </c>
      <c r="G51" s="98">
        <f>SUM(ведомственная!H61)</f>
        <v>4805.7</v>
      </c>
      <c r="H51" s="98">
        <f>SUM(ведомственная!I61)</f>
        <v>4997.5</v>
      </c>
    </row>
    <row r="52" spans="1:8" s="37" customFormat="1" ht="43.5" customHeight="1">
      <c r="A52" s="20" t="s">
        <v>193</v>
      </c>
      <c r="B52" s="20" t="s">
        <v>335</v>
      </c>
      <c r="C52" s="27" t="s">
        <v>27</v>
      </c>
      <c r="D52" s="28" t="s">
        <v>197</v>
      </c>
      <c r="E52" s="28" t="s">
        <v>110</v>
      </c>
      <c r="F52" s="98">
        <f>SUM(F53)</f>
        <v>333.6</v>
      </c>
      <c r="G52" s="98">
        <f>SUM(G53)</f>
        <v>347.6</v>
      </c>
      <c r="H52" s="98">
        <f>SUM(H53)</f>
        <v>361.6</v>
      </c>
    </row>
    <row r="53" spans="1:9" s="37" customFormat="1" ht="40.5" customHeight="1">
      <c r="A53" s="20" t="s">
        <v>194</v>
      </c>
      <c r="B53" s="20" t="s">
        <v>100</v>
      </c>
      <c r="C53" s="27" t="s">
        <v>27</v>
      </c>
      <c r="D53" s="28" t="s">
        <v>197</v>
      </c>
      <c r="E53" s="28" t="s">
        <v>83</v>
      </c>
      <c r="F53" s="98">
        <f>SUM(ведомственная!G63)</f>
        <v>333.6</v>
      </c>
      <c r="G53" s="98">
        <f>SUM(ведомственная!H63)</f>
        <v>347.6</v>
      </c>
      <c r="H53" s="98">
        <f>SUM(ведомственная!I63)</f>
        <v>361.6</v>
      </c>
      <c r="I53" s="35"/>
    </row>
    <row r="54" spans="1:8" ht="11.25" customHeight="1" hidden="1">
      <c r="A54" s="30" t="s">
        <v>56</v>
      </c>
      <c r="B54" s="18" t="s">
        <v>24</v>
      </c>
      <c r="C54" s="5" t="s">
        <v>25</v>
      </c>
      <c r="D54" s="29"/>
      <c r="E54" s="29"/>
      <c r="F54" s="104"/>
      <c r="G54" s="104"/>
      <c r="H54" s="104"/>
    </row>
    <row r="55" spans="1:8" ht="12" customHeight="1" hidden="1">
      <c r="A55" s="4" t="s">
        <v>57</v>
      </c>
      <c r="B55" s="21" t="s">
        <v>291</v>
      </c>
      <c r="C55" s="27" t="s">
        <v>25</v>
      </c>
      <c r="D55" s="28" t="s">
        <v>290</v>
      </c>
      <c r="E55" s="28"/>
      <c r="F55" s="98"/>
      <c r="G55" s="98"/>
      <c r="H55" s="98"/>
    </row>
    <row r="56" spans="1:8" ht="11.25" customHeight="1" hidden="1">
      <c r="A56" s="4" t="s">
        <v>58</v>
      </c>
      <c r="B56" s="20" t="s">
        <v>108</v>
      </c>
      <c r="C56" s="27" t="s">
        <v>25</v>
      </c>
      <c r="D56" s="28" t="s">
        <v>101</v>
      </c>
      <c r="E56" s="28" t="s">
        <v>109</v>
      </c>
      <c r="F56" s="98"/>
      <c r="G56" s="98"/>
      <c r="H56" s="98"/>
    </row>
    <row r="57" spans="1:8" ht="15.75" customHeight="1" hidden="1">
      <c r="A57" s="4" t="s">
        <v>137</v>
      </c>
      <c r="B57" s="20" t="s">
        <v>99</v>
      </c>
      <c r="C57" s="27" t="s">
        <v>25</v>
      </c>
      <c r="D57" s="28" t="s">
        <v>101</v>
      </c>
      <c r="E57" s="28" t="s">
        <v>98</v>
      </c>
      <c r="F57" s="98"/>
      <c r="G57" s="98"/>
      <c r="H57" s="98"/>
    </row>
    <row r="58" spans="1:8" ht="15" customHeight="1" hidden="1">
      <c r="A58" s="4" t="s">
        <v>142</v>
      </c>
      <c r="B58" s="20" t="s">
        <v>111</v>
      </c>
      <c r="C58" s="27" t="s">
        <v>25</v>
      </c>
      <c r="D58" s="28" t="s">
        <v>290</v>
      </c>
      <c r="E58" s="28" t="s">
        <v>110</v>
      </c>
      <c r="F58" s="98"/>
      <c r="G58" s="98"/>
      <c r="H58" s="98"/>
    </row>
    <row r="59" spans="1:8" ht="12" customHeight="1" hidden="1">
      <c r="A59" s="4" t="s">
        <v>143</v>
      </c>
      <c r="B59" s="20" t="s">
        <v>100</v>
      </c>
      <c r="C59" s="2" t="s">
        <v>25</v>
      </c>
      <c r="D59" s="22" t="s">
        <v>290</v>
      </c>
      <c r="E59" s="28" t="s">
        <v>83</v>
      </c>
      <c r="F59" s="98"/>
      <c r="G59" s="98"/>
      <c r="H59" s="98"/>
    </row>
    <row r="60" spans="1:8" ht="12.75" customHeight="1" hidden="1">
      <c r="A60" s="4" t="s">
        <v>142</v>
      </c>
      <c r="B60" s="20" t="s">
        <v>118</v>
      </c>
      <c r="C60" s="27" t="s">
        <v>25</v>
      </c>
      <c r="D60" s="28" t="s">
        <v>290</v>
      </c>
      <c r="E60" s="28" t="s">
        <v>117</v>
      </c>
      <c r="F60" s="98"/>
      <c r="G60" s="98"/>
      <c r="H60" s="98"/>
    </row>
    <row r="61" spans="1:8" ht="13.5" customHeight="1" hidden="1">
      <c r="A61" s="4" t="s">
        <v>143</v>
      </c>
      <c r="B61" s="20" t="s">
        <v>304</v>
      </c>
      <c r="C61" s="2" t="s">
        <v>25</v>
      </c>
      <c r="D61" s="22" t="s">
        <v>290</v>
      </c>
      <c r="E61" s="22" t="s">
        <v>303</v>
      </c>
      <c r="F61" s="102"/>
      <c r="G61" s="102"/>
      <c r="H61" s="102"/>
    </row>
    <row r="62" spans="1:8" ht="20.25" customHeight="1" hidden="1">
      <c r="A62" s="4" t="s">
        <v>354</v>
      </c>
      <c r="B62" s="20" t="s">
        <v>118</v>
      </c>
      <c r="C62" s="2" t="s">
        <v>27</v>
      </c>
      <c r="D62" s="28" t="s">
        <v>197</v>
      </c>
      <c r="E62" s="22" t="s">
        <v>117</v>
      </c>
      <c r="F62" s="102"/>
      <c r="G62" s="102"/>
      <c r="H62" s="102"/>
    </row>
    <row r="63" spans="1:8" ht="18.75" customHeight="1" hidden="1">
      <c r="A63" s="4" t="s">
        <v>355</v>
      </c>
      <c r="B63" s="20" t="s">
        <v>84</v>
      </c>
      <c r="C63" s="2" t="s">
        <v>27</v>
      </c>
      <c r="D63" s="28" t="s">
        <v>197</v>
      </c>
      <c r="E63" s="22" t="s">
        <v>85</v>
      </c>
      <c r="F63" s="102"/>
      <c r="G63" s="102"/>
      <c r="H63" s="102"/>
    </row>
    <row r="64" spans="1:8" ht="31.5" customHeight="1">
      <c r="A64" s="31" t="s">
        <v>56</v>
      </c>
      <c r="B64" s="18" t="s">
        <v>24</v>
      </c>
      <c r="C64" s="13" t="s">
        <v>25</v>
      </c>
      <c r="D64" s="3"/>
      <c r="E64" s="3"/>
      <c r="F64" s="101">
        <f aca="true" t="shared" si="0" ref="F64:H65">F65</f>
        <v>1000</v>
      </c>
      <c r="G64" s="101">
        <f t="shared" si="0"/>
        <v>0</v>
      </c>
      <c r="H64" s="101">
        <f t="shared" si="0"/>
        <v>0</v>
      </c>
    </row>
    <row r="65" spans="1:8" ht="42.75" customHeight="1">
      <c r="A65" s="33" t="s">
        <v>57</v>
      </c>
      <c r="B65" s="21" t="s">
        <v>291</v>
      </c>
      <c r="C65" s="2" t="s">
        <v>25</v>
      </c>
      <c r="D65" s="2" t="s">
        <v>290</v>
      </c>
      <c r="E65" s="22"/>
      <c r="F65" s="102">
        <f t="shared" si="0"/>
        <v>1000</v>
      </c>
      <c r="G65" s="102">
        <f t="shared" si="0"/>
        <v>0</v>
      </c>
      <c r="H65" s="102">
        <f t="shared" si="0"/>
        <v>0</v>
      </c>
    </row>
    <row r="66" spans="1:8" ht="18.75" customHeight="1">
      <c r="A66" s="33" t="s">
        <v>58</v>
      </c>
      <c r="B66" s="20" t="s">
        <v>118</v>
      </c>
      <c r="C66" s="2" t="s">
        <v>25</v>
      </c>
      <c r="D66" s="2" t="s">
        <v>290</v>
      </c>
      <c r="E66" s="22" t="s">
        <v>117</v>
      </c>
      <c r="F66" s="102">
        <f>SUM(F67)</f>
        <v>1000</v>
      </c>
      <c r="G66" s="102">
        <f>SUM(G67)</f>
        <v>0</v>
      </c>
      <c r="H66" s="102">
        <f>SUM(H67)</f>
        <v>0</v>
      </c>
    </row>
    <row r="67" spans="1:8" ht="28.5" customHeight="1">
      <c r="A67" s="33" t="s">
        <v>137</v>
      </c>
      <c r="B67" s="20" t="s">
        <v>304</v>
      </c>
      <c r="C67" s="2" t="s">
        <v>25</v>
      </c>
      <c r="D67" s="2" t="s">
        <v>290</v>
      </c>
      <c r="E67" s="22" t="s">
        <v>303</v>
      </c>
      <c r="F67" s="102">
        <f>SUM(ведомственная!G71)</f>
        <v>1000</v>
      </c>
      <c r="G67" s="102">
        <f>SUM(ведомственная!H71)</f>
        <v>0</v>
      </c>
      <c r="H67" s="102">
        <f>SUM(ведомственная!I71)</f>
        <v>0</v>
      </c>
    </row>
    <row r="68" spans="1:8" ht="15.75" customHeight="1">
      <c r="A68" s="31" t="s">
        <v>138</v>
      </c>
      <c r="B68" s="12" t="s">
        <v>30</v>
      </c>
      <c r="C68" s="13" t="s">
        <v>31</v>
      </c>
      <c r="D68" s="3"/>
      <c r="E68" s="3"/>
      <c r="F68" s="101">
        <f aca="true" t="shared" si="1" ref="F68:H69">F69</f>
        <v>100</v>
      </c>
      <c r="G68" s="101">
        <f t="shared" si="1"/>
        <v>100</v>
      </c>
      <c r="H68" s="101">
        <f t="shared" si="1"/>
        <v>100</v>
      </c>
    </row>
    <row r="69" spans="1:8" ht="42.75" customHeight="1">
      <c r="A69" s="33" t="s">
        <v>139</v>
      </c>
      <c r="B69" s="65" t="s">
        <v>149</v>
      </c>
      <c r="C69" s="2" t="s">
        <v>31</v>
      </c>
      <c r="D69" s="2" t="s">
        <v>177</v>
      </c>
      <c r="E69" s="22"/>
      <c r="F69" s="102">
        <f t="shared" si="1"/>
        <v>100</v>
      </c>
      <c r="G69" s="102">
        <f t="shared" si="1"/>
        <v>100</v>
      </c>
      <c r="H69" s="102">
        <f t="shared" si="1"/>
        <v>100</v>
      </c>
    </row>
    <row r="70" spans="1:8" ht="18.75" customHeight="1">
      <c r="A70" s="33" t="s">
        <v>140</v>
      </c>
      <c r="B70" s="20" t="s">
        <v>118</v>
      </c>
      <c r="C70" s="2" t="s">
        <v>31</v>
      </c>
      <c r="D70" s="2" t="s">
        <v>177</v>
      </c>
      <c r="E70" s="22" t="s">
        <v>117</v>
      </c>
      <c r="F70" s="102">
        <f>SUM(F71)</f>
        <v>100</v>
      </c>
      <c r="G70" s="102">
        <f>SUM(G71)</f>
        <v>100</v>
      </c>
      <c r="H70" s="102">
        <f>SUM(H71)</f>
        <v>100</v>
      </c>
    </row>
    <row r="71" spans="1:8" ht="28.5" customHeight="1">
      <c r="A71" s="33" t="s">
        <v>141</v>
      </c>
      <c r="B71" s="20" t="s">
        <v>87</v>
      </c>
      <c r="C71" s="2" t="s">
        <v>31</v>
      </c>
      <c r="D71" s="2" t="s">
        <v>177</v>
      </c>
      <c r="E71" s="22" t="s">
        <v>86</v>
      </c>
      <c r="F71" s="102">
        <f>SUM(ведомственная!G75)</f>
        <v>100</v>
      </c>
      <c r="G71" s="102">
        <f>SUM(ведомственная!H75)</f>
        <v>100</v>
      </c>
      <c r="H71" s="102">
        <f>SUM(ведомственная!I75)</f>
        <v>100</v>
      </c>
    </row>
    <row r="72" spans="1:8" ht="18" customHeight="1">
      <c r="A72" s="31" t="s">
        <v>420</v>
      </c>
      <c r="B72" s="31" t="s">
        <v>33</v>
      </c>
      <c r="C72" s="13" t="s">
        <v>34</v>
      </c>
      <c r="D72" s="3"/>
      <c r="E72" s="3"/>
      <c r="F72" s="101">
        <f>F73+F76+F79</f>
        <v>617.5</v>
      </c>
      <c r="G72" s="101">
        <f>G73+G76+G79</f>
        <v>199.6</v>
      </c>
      <c r="H72" s="101">
        <f>H73+H76+H79</f>
        <v>200</v>
      </c>
    </row>
    <row r="73" spans="1:8" ht="44.25" customHeight="1">
      <c r="A73" s="34" t="s">
        <v>287</v>
      </c>
      <c r="B73" s="73" t="s">
        <v>36</v>
      </c>
      <c r="C73" s="27" t="s">
        <v>34</v>
      </c>
      <c r="D73" s="28" t="s">
        <v>357</v>
      </c>
      <c r="E73" s="28"/>
      <c r="F73" s="98">
        <f>F74</f>
        <v>488.3</v>
      </c>
      <c r="G73" s="98">
        <f>G74</f>
        <v>70</v>
      </c>
      <c r="H73" s="98">
        <f>H74</f>
        <v>70</v>
      </c>
    </row>
    <row r="74" spans="1:8" ht="47.25" customHeight="1">
      <c r="A74" s="34" t="s">
        <v>288</v>
      </c>
      <c r="B74" s="20" t="s">
        <v>335</v>
      </c>
      <c r="C74" s="27" t="s">
        <v>34</v>
      </c>
      <c r="D74" s="28" t="s">
        <v>178</v>
      </c>
      <c r="E74" s="28" t="s">
        <v>110</v>
      </c>
      <c r="F74" s="98">
        <f>SUM(F75)</f>
        <v>488.3</v>
      </c>
      <c r="G74" s="98">
        <f>SUM(G75)</f>
        <v>70</v>
      </c>
      <c r="H74" s="98">
        <f>SUM(H75)</f>
        <v>70</v>
      </c>
    </row>
    <row r="75" spans="1:8" ht="39.75" customHeight="1">
      <c r="A75" s="34" t="s">
        <v>289</v>
      </c>
      <c r="B75" s="20" t="s">
        <v>100</v>
      </c>
      <c r="C75" s="27" t="s">
        <v>34</v>
      </c>
      <c r="D75" s="28" t="s">
        <v>178</v>
      </c>
      <c r="E75" s="28" t="s">
        <v>83</v>
      </c>
      <c r="F75" s="98">
        <f>SUM(ведомственная!G79)</f>
        <v>488.3</v>
      </c>
      <c r="G75" s="98">
        <f>SUM(ведомственная!H79)</f>
        <v>70</v>
      </c>
      <c r="H75" s="98">
        <f>SUM(ведомственная!I79)</f>
        <v>70</v>
      </c>
    </row>
    <row r="76" spans="1:8" ht="53.25" customHeight="1">
      <c r="A76" s="33" t="s">
        <v>139</v>
      </c>
      <c r="B76" s="65" t="s">
        <v>150</v>
      </c>
      <c r="C76" s="2" t="s">
        <v>34</v>
      </c>
      <c r="D76" s="2" t="s">
        <v>179</v>
      </c>
      <c r="E76" s="22"/>
      <c r="F76" s="102">
        <f>F77</f>
        <v>120</v>
      </c>
      <c r="G76" s="102">
        <f>G77</f>
        <v>120</v>
      </c>
      <c r="H76" s="102">
        <f>H77</f>
        <v>120</v>
      </c>
    </row>
    <row r="77" spans="1:8" ht="20.25" customHeight="1">
      <c r="A77" s="33" t="s">
        <v>140</v>
      </c>
      <c r="B77" s="20" t="s">
        <v>118</v>
      </c>
      <c r="C77" s="2" t="s">
        <v>34</v>
      </c>
      <c r="D77" s="2" t="s">
        <v>179</v>
      </c>
      <c r="E77" s="22" t="s">
        <v>117</v>
      </c>
      <c r="F77" s="102">
        <f>SUM(F78)</f>
        <v>120</v>
      </c>
      <c r="G77" s="102">
        <f>SUM(G78)</f>
        <v>120</v>
      </c>
      <c r="H77" s="102">
        <f>SUM(H78)</f>
        <v>120</v>
      </c>
    </row>
    <row r="78" spans="1:8" ht="28.5" customHeight="1">
      <c r="A78" s="33" t="s">
        <v>141</v>
      </c>
      <c r="B78" s="20" t="s">
        <v>84</v>
      </c>
      <c r="C78" s="2" t="s">
        <v>34</v>
      </c>
      <c r="D78" s="2" t="s">
        <v>179</v>
      </c>
      <c r="E78" s="22" t="s">
        <v>85</v>
      </c>
      <c r="F78" s="102">
        <f>SUM(ведомственная!G37)</f>
        <v>120</v>
      </c>
      <c r="G78" s="102">
        <f>SUM(ведомственная!H37)</f>
        <v>120</v>
      </c>
      <c r="H78" s="102">
        <f>SUM(ведомственная!I37)</f>
        <v>120</v>
      </c>
    </row>
    <row r="79" spans="1:12" ht="74.25" customHeight="1">
      <c r="A79" s="94" t="s">
        <v>317</v>
      </c>
      <c r="B79" s="72" t="s">
        <v>201</v>
      </c>
      <c r="C79" s="27" t="s">
        <v>34</v>
      </c>
      <c r="D79" s="28" t="s">
        <v>195</v>
      </c>
      <c r="E79" s="28"/>
      <c r="F79" s="98">
        <f>F80</f>
        <v>9.2</v>
      </c>
      <c r="G79" s="98">
        <f>G80</f>
        <v>9.6</v>
      </c>
      <c r="H79" s="98">
        <f>H80</f>
        <v>10</v>
      </c>
      <c r="J79" s="32"/>
      <c r="L79" s="17"/>
    </row>
    <row r="80" spans="1:12" ht="47.25" customHeight="1">
      <c r="A80" s="20" t="s">
        <v>318</v>
      </c>
      <c r="B80" s="20" t="s">
        <v>335</v>
      </c>
      <c r="C80" s="27" t="s">
        <v>34</v>
      </c>
      <c r="D80" s="28" t="s">
        <v>195</v>
      </c>
      <c r="E80" s="28" t="s">
        <v>110</v>
      </c>
      <c r="F80" s="98">
        <f>SUM(F81)</f>
        <v>9.2</v>
      </c>
      <c r="G80" s="98">
        <f>SUM(G81)</f>
        <v>9.6</v>
      </c>
      <c r="H80" s="98">
        <f>SUM(H81)</f>
        <v>10</v>
      </c>
      <c r="J80" s="32"/>
      <c r="L80" s="17"/>
    </row>
    <row r="81" spans="1:12" ht="44.25" customHeight="1">
      <c r="A81" s="20" t="s">
        <v>319</v>
      </c>
      <c r="B81" s="20" t="s">
        <v>100</v>
      </c>
      <c r="C81" s="27" t="s">
        <v>34</v>
      </c>
      <c r="D81" s="28" t="s">
        <v>195</v>
      </c>
      <c r="E81" s="28" t="s">
        <v>83</v>
      </c>
      <c r="F81" s="98">
        <f>SUM(ведомственная!G82)</f>
        <v>9.2</v>
      </c>
      <c r="G81" s="98">
        <f>SUM(ведомственная!H82)</f>
        <v>9.6</v>
      </c>
      <c r="H81" s="98">
        <f>SUM(ведомственная!I82)</f>
        <v>10</v>
      </c>
      <c r="J81" s="32"/>
      <c r="L81" s="17"/>
    </row>
    <row r="82" spans="1:8" s="35" customFormat="1" ht="36" customHeight="1">
      <c r="A82" s="31" t="s">
        <v>21</v>
      </c>
      <c r="B82" s="12" t="s">
        <v>41</v>
      </c>
      <c r="C82" s="13" t="s">
        <v>42</v>
      </c>
      <c r="D82" s="3"/>
      <c r="E82" s="3"/>
      <c r="F82" s="101">
        <f>F83</f>
        <v>664</v>
      </c>
      <c r="G82" s="101">
        <f>G83</f>
        <v>690</v>
      </c>
      <c r="H82" s="101">
        <f>H83</f>
        <v>710</v>
      </c>
    </row>
    <row r="83" spans="1:8" s="35" customFormat="1" ht="43.5" customHeight="1">
      <c r="A83" s="31" t="s">
        <v>10</v>
      </c>
      <c r="B83" s="12" t="s">
        <v>336</v>
      </c>
      <c r="C83" s="27" t="s">
        <v>337</v>
      </c>
      <c r="D83" s="3"/>
      <c r="E83" s="3"/>
      <c r="F83" s="101">
        <f>F84+F87</f>
        <v>664</v>
      </c>
      <c r="G83" s="101">
        <f>G84+G87</f>
        <v>690</v>
      </c>
      <c r="H83" s="101">
        <f>H84+H87</f>
        <v>710</v>
      </c>
    </row>
    <row r="84" spans="1:8" s="35" customFormat="1" ht="98.25" customHeight="1" hidden="1">
      <c r="A84" s="33" t="s">
        <v>13</v>
      </c>
      <c r="B84" s="65" t="s">
        <v>154</v>
      </c>
      <c r="C84" s="2" t="s">
        <v>337</v>
      </c>
      <c r="D84" s="22" t="s">
        <v>180</v>
      </c>
      <c r="E84" s="22"/>
      <c r="F84" s="102"/>
      <c r="G84" s="102"/>
      <c r="H84" s="102"/>
    </row>
    <row r="85" spans="1:8" s="35" customFormat="1" ht="24.75" customHeight="1" hidden="1">
      <c r="A85" s="33" t="s">
        <v>14</v>
      </c>
      <c r="B85" s="20" t="s">
        <v>335</v>
      </c>
      <c r="C85" s="2" t="s">
        <v>337</v>
      </c>
      <c r="D85" s="22" t="s">
        <v>180</v>
      </c>
      <c r="E85" s="22" t="s">
        <v>110</v>
      </c>
      <c r="F85" s="102"/>
      <c r="G85" s="102"/>
      <c r="H85" s="102"/>
    </row>
    <row r="86" spans="1:8" s="35" customFormat="1" ht="5.25" customHeight="1" hidden="1">
      <c r="A86" s="33" t="s">
        <v>106</v>
      </c>
      <c r="B86" s="20" t="s">
        <v>100</v>
      </c>
      <c r="C86" s="2" t="s">
        <v>337</v>
      </c>
      <c r="D86" s="22" t="s">
        <v>180</v>
      </c>
      <c r="E86" s="22" t="s">
        <v>83</v>
      </c>
      <c r="F86" s="102"/>
      <c r="G86" s="102"/>
      <c r="H86" s="102"/>
    </row>
    <row r="87" spans="1:8" s="35" customFormat="1" ht="102.75" customHeight="1">
      <c r="A87" s="33" t="s">
        <v>28</v>
      </c>
      <c r="B87" s="65" t="s">
        <v>80</v>
      </c>
      <c r="C87" s="2" t="s">
        <v>337</v>
      </c>
      <c r="D87" s="22" t="s">
        <v>181</v>
      </c>
      <c r="E87" s="22"/>
      <c r="F87" s="102">
        <f>F88</f>
        <v>664</v>
      </c>
      <c r="G87" s="102">
        <f>G88</f>
        <v>690</v>
      </c>
      <c r="H87" s="102">
        <f>H88</f>
        <v>710</v>
      </c>
    </row>
    <row r="88" spans="1:8" s="37" customFormat="1" ht="45.75" customHeight="1">
      <c r="A88" s="33" t="s">
        <v>29</v>
      </c>
      <c r="B88" s="20" t="s">
        <v>335</v>
      </c>
      <c r="C88" s="2" t="s">
        <v>337</v>
      </c>
      <c r="D88" s="22" t="s">
        <v>181</v>
      </c>
      <c r="E88" s="22" t="s">
        <v>110</v>
      </c>
      <c r="F88" s="102">
        <f>SUM(F89)</f>
        <v>664</v>
      </c>
      <c r="G88" s="102">
        <f>SUM(G89)</f>
        <v>690</v>
      </c>
      <c r="H88" s="102">
        <f>SUM(H89)</f>
        <v>710</v>
      </c>
    </row>
    <row r="89" spans="1:8" s="37" customFormat="1" ht="42" customHeight="1">
      <c r="A89" s="33" t="s">
        <v>119</v>
      </c>
      <c r="B89" s="20" t="s">
        <v>100</v>
      </c>
      <c r="C89" s="2" t="s">
        <v>337</v>
      </c>
      <c r="D89" s="22" t="s">
        <v>181</v>
      </c>
      <c r="E89" s="22" t="s">
        <v>83</v>
      </c>
      <c r="F89" s="102">
        <f>SUM(ведомственная!G90)</f>
        <v>664</v>
      </c>
      <c r="G89" s="102">
        <f>SUM(ведомственная!H90)</f>
        <v>690</v>
      </c>
      <c r="H89" s="102">
        <f>SUM(ведомственная!I90)</f>
        <v>710</v>
      </c>
    </row>
    <row r="90" spans="1:8" s="37" customFormat="1" ht="21" customHeight="1">
      <c r="A90" s="12" t="s">
        <v>40</v>
      </c>
      <c r="B90" s="18" t="s">
        <v>43</v>
      </c>
      <c r="C90" s="5" t="s">
        <v>44</v>
      </c>
      <c r="D90" s="2"/>
      <c r="E90" s="22"/>
      <c r="F90" s="102">
        <f>F91+F95</f>
        <v>3490</v>
      </c>
      <c r="G90" s="102">
        <f>G91+G95</f>
        <v>3630</v>
      </c>
      <c r="H90" s="102">
        <f>H91+H95</f>
        <v>3730</v>
      </c>
    </row>
    <row r="91" spans="1:13" s="35" customFormat="1" ht="24.75" customHeight="1">
      <c r="A91" s="12">
        <v>1</v>
      </c>
      <c r="B91" s="18" t="s">
        <v>45</v>
      </c>
      <c r="C91" s="5" t="s">
        <v>46</v>
      </c>
      <c r="D91" s="2"/>
      <c r="E91" s="22"/>
      <c r="F91" s="102">
        <f aca="true" t="shared" si="2" ref="F91:H93">SUM(F92)</f>
        <v>3090</v>
      </c>
      <c r="G91" s="102">
        <f t="shared" si="2"/>
        <v>3214</v>
      </c>
      <c r="H91" s="102">
        <f t="shared" si="2"/>
        <v>3300</v>
      </c>
      <c r="K91" s="36"/>
      <c r="L91" s="16"/>
      <c r="M91" s="36"/>
    </row>
    <row r="92" spans="1:8" s="35" customFormat="1" ht="139.5" customHeight="1">
      <c r="A92" s="4" t="s">
        <v>13</v>
      </c>
      <c r="B92" s="65" t="s">
        <v>155</v>
      </c>
      <c r="C92" s="27" t="s">
        <v>46</v>
      </c>
      <c r="D92" s="2" t="s">
        <v>411</v>
      </c>
      <c r="E92" s="22"/>
      <c r="F92" s="102">
        <f t="shared" si="2"/>
        <v>3090</v>
      </c>
      <c r="G92" s="102">
        <f t="shared" si="2"/>
        <v>3214</v>
      </c>
      <c r="H92" s="102">
        <f t="shared" si="2"/>
        <v>3300</v>
      </c>
    </row>
    <row r="93" spans="1:8" s="35" customFormat="1" ht="51" customHeight="1">
      <c r="A93" s="4" t="s">
        <v>14</v>
      </c>
      <c r="B93" s="20" t="s">
        <v>335</v>
      </c>
      <c r="C93" s="27" t="s">
        <v>46</v>
      </c>
      <c r="D93" s="2" t="s">
        <v>411</v>
      </c>
      <c r="E93" s="22" t="s">
        <v>110</v>
      </c>
      <c r="F93" s="102">
        <f t="shared" si="2"/>
        <v>3090</v>
      </c>
      <c r="G93" s="102">
        <f t="shared" si="2"/>
        <v>3214</v>
      </c>
      <c r="H93" s="102">
        <f t="shared" si="2"/>
        <v>3300</v>
      </c>
    </row>
    <row r="94" spans="1:8" s="35" customFormat="1" ht="48.75" customHeight="1">
      <c r="A94" s="4" t="s">
        <v>106</v>
      </c>
      <c r="B94" s="20" t="s">
        <v>100</v>
      </c>
      <c r="C94" s="27" t="s">
        <v>46</v>
      </c>
      <c r="D94" s="2" t="s">
        <v>411</v>
      </c>
      <c r="E94" s="22" t="s">
        <v>83</v>
      </c>
      <c r="F94" s="102">
        <f>SUM(ведомственная!G95)</f>
        <v>3090</v>
      </c>
      <c r="G94" s="102">
        <f>SUM(ведомственная!H95)</f>
        <v>3214</v>
      </c>
      <c r="H94" s="102">
        <f>SUM(ведомственная!I95)</f>
        <v>3300</v>
      </c>
    </row>
    <row r="95" spans="1:8" s="35" customFormat="1" ht="29.25" customHeight="1">
      <c r="A95" s="4">
        <v>2</v>
      </c>
      <c r="B95" s="12" t="s">
        <v>358</v>
      </c>
      <c r="C95" s="5" t="s">
        <v>359</v>
      </c>
      <c r="D95" s="2"/>
      <c r="E95" s="22"/>
      <c r="F95" s="102">
        <f>SUM(F96)</f>
        <v>400</v>
      </c>
      <c r="G95" s="102">
        <f>SUM(G96)</f>
        <v>416</v>
      </c>
      <c r="H95" s="102">
        <f>SUM(H96)</f>
        <v>430</v>
      </c>
    </row>
    <row r="96" spans="1:8" s="35" customFormat="1" ht="47.25" customHeight="1">
      <c r="A96" s="4" t="s">
        <v>18</v>
      </c>
      <c r="B96" s="65" t="s">
        <v>360</v>
      </c>
      <c r="C96" s="27" t="s">
        <v>359</v>
      </c>
      <c r="D96" s="2" t="s">
        <v>412</v>
      </c>
      <c r="E96" s="22"/>
      <c r="F96" s="102">
        <f>SUM(F98)</f>
        <v>400</v>
      </c>
      <c r="G96" s="102">
        <f>SUM(G98)</f>
        <v>416</v>
      </c>
      <c r="H96" s="102">
        <f>SUM(H98)</f>
        <v>430</v>
      </c>
    </row>
    <row r="97" spans="1:8" s="35" customFormat="1" ht="47.25" customHeight="1">
      <c r="A97" s="4" t="s">
        <v>19</v>
      </c>
      <c r="B97" s="20" t="s">
        <v>335</v>
      </c>
      <c r="C97" s="27" t="s">
        <v>359</v>
      </c>
      <c r="D97" s="2" t="s">
        <v>412</v>
      </c>
      <c r="E97" s="22" t="s">
        <v>110</v>
      </c>
      <c r="F97" s="102">
        <f>SUM(F98)</f>
        <v>400</v>
      </c>
      <c r="G97" s="102">
        <f>SUM(G98)</f>
        <v>416</v>
      </c>
      <c r="H97" s="102">
        <f>SUM(H98)</f>
        <v>430</v>
      </c>
    </row>
    <row r="98" spans="1:8" s="35" customFormat="1" ht="51.75" customHeight="1">
      <c r="A98" s="4" t="s">
        <v>114</v>
      </c>
      <c r="B98" s="20" t="s">
        <v>100</v>
      </c>
      <c r="C98" s="27" t="s">
        <v>359</v>
      </c>
      <c r="D98" s="2" t="s">
        <v>412</v>
      </c>
      <c r="E98" s="22" t="s">
        <v>83</v>
      </c>
      <c r="F98" s="102">
        <f>SUM(ведомственная!G99)</f>
        <v>400</v>
      </c>
      <c r="G98" s="102">
        <f>SUM(ведомственная!H99)</f>
        <v>416</v>
      </c>
      <c r="H98" s="102">
        <f>SUM(ведомственная!I99)</f>
        <v>430</v>
      </c>
    </row>
    <row r="99" spans="1:8" s="35" customFormat="1" ht="33" customHeight="1">
      <c r="A99" s="12" t="s">
        <v>125</v>
      </c>
      <c r="B99" s="12" t="s">
        <v>47</v>
      </c>
      <c r="C99" s="13" t="s">
        <v>48</v>
      </c>
      <c r="D99" s="3"/>
      <c r="E99" s="3"/>
      <c r="F99" s="101">
        <f>F100</f>
        <v>115500</v>
      </c>
      <c r="G99" s="101">
        <f>G100</f>
        <v>80643.4</v>
      </c>
      <c r="H99" s="101">
        <f>H100</f>
        <v>64256.6</v>
      </c>
    </row>
    <row r="100" spans="1:8" s="35" customFormat="1" ht="18" customHeight="1">
      <c r="A100" s="30" t="s">
        <v>10</v>
      </c>
      <c r="B100" s="12" t="s">
        <v>49</v>
      </c>
      <c r="C100" s="13" t="s">
        <v>50</v>
      </c>
      <c r="D100" s="3"/>
      <c r="E100" s="3"/>
      <c r="F100" s="101">
        <f>F101+F104+F110+F115+F107+F118</f>
        <v>115500</v>
      </c>
      <c r="G100" s="101">
        <f>G101+G104+G110+G115+G107+G118</f>
        <v>80643.4</v>
      </c>
      <c r="H100" s="101">
        <f>H101+H104+H110+H115+H107+H118</f>
        <v>64256.6</v>
      </c>
    </row>
    <row r="101" spans="1:8" s="35" customFormat="1" ht="33.75" customHeight="1">
      <c r="A101" s="34" t="s">
        <v>13</v>
      </c>
      <c r="B101" s="65" t="s">
        <v>306</v>
      </c>
      <c r="C101" s="27" t="s">
        <v>50</v>
      </c>
      <c r="D101" s="29" t="s">
        <v>182</v>
      </c>
      <c r="E101" s="28"/>
      <c r="F101" s="98">
        <f>F102</f>
        <v>60000</v>
      </c>
      <c r="G101" s="98">
        <f>G102</f>
        <v>48443.4</v>
      </c>
      <c r="H101" s="98">
        <f>H102</f>
        <v>36556.6</v>
      </c>
    </row>
    <row r="102" spans="1:8" s="35" customFormat="1" ht="45" customHeight="1">
      <c r="A102" s="34" t="s">
        <v>14</v>
      </c>
      <c r="B102" s="20" t="s">
        <v>335</v>
      </c>
      <c r="C102" s="27" t="s">
        <v>50</v>
      </c>
      <c r="D102" s="28" t="s">
        <v>182</v>
      </c>
      <c r="E102" s="28" t="s">
        <v>110</v>
      </c>
      <c r="F102" s="98">
        <f>SUM(F103)</f>
        <v>60000</v>
      </c>
      <c r="G102" s="98">
        <f>SUM(G103)</f>
        <v>48443.4</v>
      </c>
      <c r="H102" s="98">
        <f>SUM(H103)</f>
        <v>36556.6</v>
      </c>
    </row>
    <row r="103" spans="1:8" s="35" customFormat="1" ht="45.75" customHeight="1">
      <c r="A103" s="34" t="s">
        <v>106</v>
      </c>
      <c r="B103" s="20" t="s">
        <v>100</v>
      </c>
      <c r="C103" s="27" t="s">
        <v>50</v>
      </c>
      <c r="D103" s="28" t="s">
        <v>182</v>
      </c>
      <c r="E103" s="28" t="s">
        <v>83</v>
      </c>
      <c r="F103" s="98">
        <f>SUM(ведомственная!G104)</f>
        <v>60000</v>
      </c>
      <c r="G103" s="98">
        <f>SUM(ведомственная!H104)</f>
        <v>48443.4</v>
      </c>
      <c r="H103" s="98">
        <f>SUM(ведомственная!I104)</f>
        <v>36556.6</v>
      </c>
    </row>
    <row r="104" spans="1:8" s="35" customFormat="1" ht="39.75" customHeight="1" hidden="1">
      <c r="A104" s="34" t="s">
        <v>28</v>
      </c>
      <c r="B104" s="65" t="s">
        <v>82</v>
      </c>
      <c r="C104" s="27" t="s">
        <v>50</v>
      </c>
      <c r="D104" s="28" t="s">
        <v>183</v>
      </c>
      <c r="E104" s="28"/>
      <c r="F104" s="98"/>
      <c r="G104" s="98"/>
      <c r="H104" s="98"/>
    </row>
    <row r="105" spans="1:8" s="35" customFormat="1" ht="27.75" customHeight="1" hidden="1">
      <c r="A105" s="34" t="s">
        <v>29</v>
      </c>
      <c r="B105" s="20" t="s">
        <v>335</v>
      </c>
      <c r="C105" s="27" t="s">
        <v>50</v>
      </c>
      <c r="D105" s="28" t="s">
        <v>183</v>
      </c>
      <c r="E105" s="28" t="s">
        <v>110</v>
      </c>
      <c r="F105" s="98"/>
      <c r="G105" s="98"/>
      <c r="H105" s="98"/>
    </row>
    <row r="106" spans="1:8" s="35" customFormat="1" ht="29.25" customHeight="1" hidden="1">
      <c r="A106" s="34" t="s">
        <v>119</v>
      </c>
      <c r="B106" s="20" t="s">
        <v>100</v>
      </c>
      <c r="C106" s="27" t="s">
        <v>50</v>
      </c>
      <c r="D106" s="28" t="s">
        <v>183</v>
      </c>
      <c r="E106" s="28" t="s">
        <v>83</v>
      </c>
      <c r="F106" s="98"/>
      <c r="G106" s="98"/>
      <c r="H106" s="98"/>
    </row>
    <row r="107" spans="1:8" s="35" customFormat="1" ht="42.75" customHeight="1">
      <c r="A107" s="34" t="s">
        <v>28</v>
      </c>
      <c r="B107" s="65" t="s">
        <v>156</v>
      </c>
      <c r="C107" s="27" t="s">
        <v>50</v>
      </c>
      <c r="D107" s="29" t="s">
        <v>183</v>
      </c>
      <c r="E107" s="28"/>
      <c r="F107" s="98">
        <f>F108</f>
        <v>200</v>
      </c>
      <c r="G107" s="98">
        <f>G108</f>
        <v>200</v>
      </c>
      <c r="H107" s="98">
        <f>H108</f>
        <v>200</v>
      </c>
    </row>
    <row r="108" spans="1:8" s="35" customFormat="1" ht="40.5" customHeight="1">
      <c r="A108" s="34" t="s">
        <v>370</v>
      </c>
      <c r="B108" s="20" t="s">
        <v>335</v>
      </c>
      <c r="C108" s="27" t="s">
        <v>50</v>
      </c>
      <c r="D108" s="28" t="s">
        <v>183</v>
      </c>
      <c r="E108" s="28" t="s">
        <v>110</v>
      </c>
      <c r="F108" s="98">
        <f>SUM(F109)</f>
        <v>200</v>
      </c>
      <c r="G108" s="98">
        <f>SUM(G109)</f>
        <v>200</v>
      </c>
      <c r="H108" s="98">
        <f>SUM(H109)</f>
        <v>200</v>
      </c>
    </row>
    <row r="109" spans="1:8" s="35" customFormat="1" ht="43.5" customHeight="1">
      <c r="A109" s="34" t="s">
        <v>91</v>
      </c>
      <c r="B109" s="20" t="s">
        <v>100</v>
      </c>
      <c r="C109" s="27" t="s">
        <v>50</v>
      </c>
      <c r="D109" s="28" t="s">
        <v>183</v>
      </c>
      <c r="E109" s="28" t="s">
        <v>83</v>
      </c>
      <c r="F109" s="98">
        <f>SUM(ведомственная!G107)</f>
        <v>200</v>
      </c>
      <c r="G109" s="98">
        <f>SUM(ведомственная!H107)</f>
        <v>200</v>
      </c>
      <c r="H109" s="98">
        <f>SUM(ведомственная!I107)</f>
        <v>200</v>
      </c>
    </row>
    <row r="110" spans="1:8" s="35" customFormat="1" ht="31.5" customHeight="1">
      <c r="A110" s="34" t="s">
        <v>52</v>
      </c>
      <c r="B110" s="65" t="s">
        <v>55</v>
      </c>
      <c r="C110" s="27" t="s">
        <v>50</v>
      </c>
      <c r="D110" s="29" t="s">
        <v>184</v>
      </c>
      <c r="E110" s="28"/>
      <c r="F110" s="98">
        <f>F111+F113</f>
        <v>51500</v>
      </c>
      <c r="G110" s="98">
        <f>G111+G113</f>
        <v>30500</v>
      </c>
      <c r="H110" s="98">
        <f>H111+H113</f>
        <v>26500</v>
      </c>
    </row>
    <row r="111" spans="1:8" s="35" customFormat="1" ht="40.5" customHeight="1">
      <c r="A111" s="34" t="s">
        <v>53</v>
      </c>
      <c r="B111" s="20" t="s">
        <v>335</v>
      </c>
      <c r="C111" s="27" t="s">
        <v>50</v>
      </c>
      <c r="D111" s="28" t="s">
        <v>184</v>
      </c>
      <c r="E111" s="28" t="s">
        <v>110</v>
      </c>
      <c r="F111" s="98">
        <f>SUM(F112)</f>
        <v>50000</v>
      </c>
      <c r="G111" s="98">
        <f>SUM(G112)</f>
        <v>30000</v>
      </c>
      <c r="H111" s="98">
        <f>SUM(H112)</f>
        <v>26000</v>
      </c>
    </row>
    <row r="112" spans="1:8" s="35" customFormat="1" ht="41.25" customHeight="1">
      <c r="A112" s="34" t="s">
        <v>121</v>
      </c>
      <c r="B112" s="20" t="s">
        <v>100</v>
      </c>
      <c r="C112" s="27" t="s">
        <v>50</v>
      </c>
      <c r="D112" s="28" t="s">
        <v>184</v>
      </c>
      <c r="E112" s="28" t="s">
        <v>83</v>
      </c>
      <c r="F112" s="98">
        <f>SUM(ведомственная!G110)</f>
        <v>50000</v>
      </c>
      <c r="G112" s="98">
        <f>SUM(ведомственная!H110)</f>
        <v>30000</v>
      </c>
      <c r="H112" s="98">
        <f>SUM(ведомственная!I110)</f>
        <v>26000</v>
      </c>
    </row>
    <row r="113" spans="1:8" s="35" customFormat="1" ht="27" customHeight="1">
      <c r="A113" s="34" t="s">
        <v>190</v>
      </c>
      <c r="B113" s="20" t="s">
        <v>118</v>
      </c>
      <c r="C113" s="27" t="s">
        <v>50</v>
      </c>
      <c r="D113" s="28" t="s">
        <v>184</v>
      </c>
      <c r="E113" s="28" t="s">
        <v>117</v>
      </c>
      <c r="F113" s="98">
        <f>SUM(F114)</f>
        <v>1500</v>
      </c>
      <c r="G113" s="98">
        <f>SUM(G114)</f>
        <v>500</v>
      </c>
      <c r="H113" s="98">
        <f>SUM(H114)</f>
        <v>500</v>
      </c>
    </row>
    <row r="114" spans="1:8" s="35" customFormat="1" ht="27" customHeight="1">
      <c r="A114" s="34" t="s">
        <v>191</v>
      </c>
      <c r="B114" s="20" t="s">
        <v>84</v>
      </c>
      <c r="C114" s="27" t="s">
        <v>50</v>
      </c>
      <c r="D114" s="28" t="s">
        <v>184</v>
      </c>
      <c r="E114" s="28" t="s">
        <v>85</v>
      </c>
      <c r="F114" s="98">
        <f>SUM(ведомственная!G112)</f>
        <v>1500</v>
      </c>
      <c r="G114" s="98">
        <f>SUM(ведомственная!H112)</f>
        <v>500</v>
      </c>
      <c r="H114" s="98">
        <f>SUM(ведомственная!I112)</f>
        <v>500</v>
      </c>
    </row>
    <row r="115" spans="1:8" s="35" customFormat="1" ht="18" customHeight="1" hidden="1">
      <c r="A115" s="34" t="s">
        <v>162</v>
      </c>
      <c r="B115" s="65" t="s">
        <v>88</v>
      </c>
      <c r="C115" s="27" t="s">
        <v>50</v>
      </c>
      <c r="D115" s="28" t="s">
        <v>185</v>
      </c>
      <c r="E115" s="29"/>
      <c r="F115" s="104"/>
      <c r="G115" s="104"/>
      <c r="H115" s="104"/>
    </row>
    <row r="116" spans="1:8" s="35" customFormat="1" ht="30" customHeight="1" hidden="1">
      <c r="A116" s="34" t="s">
        <v>163</v>
      </c>
      <c r="B116" s="20" t="s">
        <v>111</v>
      </c>
      <c r="C116" s="27" t="s">
        <v>50</v>
      </c>
      <c r="D116" s="28" t="s">
        <v>185</v>
      </c>
      <c r="E116" s="28" t="s">
        <v>110</v>
      </c>
      <c r="F116" s="98"/>
      <c r="G116" s="98"/>
      <c r="H116" s="98"/>
    </row>
    <row r="117" spans="1:12" s="35" customFormat="1" ht="28.5" customHeight="1" hidden="1">
      <c r="A117" s="34" t="s">
        <v>164</v>
      </c>
      <c r="B117" s="20" t="s">
        <v>100</v>
      </c>
      <c r="C117" s="27" t="s">
        <v>50</v>
      </c>
      <c r="D117" s="28" t="s">
        <v>185</v>
      </c>
      <c r="E117" s="28" t="s">
        <v>83</v>
      </c>
      <c r="F117" s="98"/>
      <c r="G117" s="98"/>
      <c r="H117" s="98"/>
      <c r="L117" s="38"/>
    </row>
    <row r="118" spans="1:12" s="35" customFormat="1" ht="63" customHeight="1">
      <c r="A118" s="34" t="s">
        <v>162</v>
      </c>
      <c r="B118" s="106" t="s">
        <v>369</v>
      </c>
      <c r="C118" s="27" t="s">
        <v>50</v>
      </c>
      <c r="D118" s="29" t="s">
        <v>185</v>
      </c>
      <c r="E118" s="28"/>
      <c r="F118" s="98">
        <f>F119</f>
        <v>3800</v>
      </c>
      <c r="G118" s="98">
        <f>G119</f>
        <v>1500</v>
      </c>
      <c r="H118" s="98">
        <f>H119</f>
        <v>1000</v>
      </c>
      <c r="L118" s="38"/>
    </row>
    <row r="119" spans="1:12" s="35" customFormat="1" ht="42.75" customHeight="1">
      <c r="A119" s="34" t="s">
        <v>163</v>
      </c>
      <c r="B119" s="20" t="s">
        <v>335</v>
      </c>
      <c r="C119" s="27" t="s">
        <v>50</v>
      </c>
      <c r="D119" s="28" t="s">
        <v>185</v>
      </c>
      <c r="E119" s="28" t="s">
        <v>110</v>
      </c>
      <c r="F119" s="98">
        <f>SUM(F120)</f>
        <v>3800</v>
      </c>
      <c r="G119" s="98">
        <f>SUM(G120)</f>
        <v>1500</v>
      </c>
      <c r="H119" s="98">
        <f>SUM(H120)</f>
        <v>1000</v>
      </c>
      <c r="L119" s="38"/>
    </row>
    <row r="120" spans="1:12" s="35" customFormat="1" ht="41.25" customHeight="1">
      <c r="A120" s="34" t="s">
        <v>192</v>
      </c>
      <c r="B120" s="20" t="s">
        <v>100</v>
      </c>
      <c r="C120" s="27" t="s">
        <v>50</v>
      </c>
      <c r="D120" s="28" t="s">
        <v>185</v>
      </c>
      <c r="E120" s="28" t="s">
        <v>83</v>
      </c>
      <c r="F120" s="98">
        <f>SUM(ведомственная!G115)</f>
        <v>3800</v>
      </c>
      <c r="G120" s="98">
        <f>SUM(ведомственная!H115)</f>
        <v>1500</v>
      </c>
      <c r="H120" s="98">
        <f>SUM(ведомственная!I115)</f>
        <v>1000</v>
      </c>
      <c r="L120" s="38"/>
    </row>
    <row r="121" spans="1:8" s="37" customFormat="1" ht="21" customHeight="1">
      <c r="A121" s="12" t="s">
        <v>59</v>
      </c>
      <c r="B121" s="18" t="s">
        <v>284</v>
      </c>
      <c r="C121" s="5" t="s">
        <v>282</v>
      </c>
      <c r="D121" s="2"/>
      <c r="E121" s="22"/>
      <c r="F121" s="102">
        <f>F122</f>
        <v>879</v>
      </c>
      <c r="G121" s="102">
        <f>G122</f>
        <v>918</v>
      </c>
      <c r="H121" s="102">
        <f>H122</f>
        <v>950</v>
      </c>
    </row>
    <row r="122" spans="1:13" s="35" customFormat="1" ht="30" customHeight="1">
      <c r="A122" s="12">
        <v>1</v>
      </c>
      <c r="B122" s="18" t="s">
        <v>285</v>
      </c>
      <c r="C122" s="5" t="s">
        <v>283</v>
      </c>
      <c r="D122" s="2"/>
      <c r="E122" s="22"/>
      <c r="F122" s="102">
        <f>SUM(F123+F126)</f>
        <v>879</v>
      </c>
      <c r="G122" s="102">
        <f>SUM(G123+G126)</f>
        <v>918</v>
      </c>
      <c r="H122" s="102">
        <f>SUM(H123+H126)</f>
        <v>950</v>
      </c>
      <c r="K122" s="36"/>
      <c r="L122" s="16"/>
      <c r="M122" s="36"/>
    </row>
    <row r="123" spans="1:8" s="35" customFormat="1" ht="87.75" customHeight="1">
      <c r="A123" s="4" t="s">
        <v>13</v>
      </c>
      <c r="B123" s="65" t="s">
        <v>361</v>
      </c>
      <c r="C123" s="27" t="s">
        <v>283</v>
      </c>
      <c r="D123" s="2" t="s">
        <v>286</v>
      </c>
      <c r="E123" s="22"/>
      <c r="F123" s="102">
        <f aca="true" t="shared" si="3" ref="F123:H124">SUM(F124)</f>
        <v>879</v>
      </c>
      <c r="G123" s="102">
        <f t="shared" si="3"/>
        <v>918</v>
      </c>
      <c r="H123" s="102">
        <f t="shared" si="3"/>
        <v>950</v>
      </c>
    </row>
    <row r="124" spans="1:8" s="35" customFormat="1" ht="38.25" customHeight="1">
      <c r="A124" s="4" t="s">
        <v>14</v>
      </c>
      <c r="B124" s="20" t="s">
        <v>335</v>
      </c>
      <c r="C124" s="27" t="s">
        <v>283</v>
      </c>
      <c r="D124" s="2" t="s">
        <v>286</v>
      </c>
      <c r="E124" s="22" t="s">
        <v>110</v>
      </c>
      <c r="F124" s="102">
        <f t="shared" si="3"/>
        <v>879</v>
      </c>
      <c r="G124" s="102">
        <f t="shared" si="3"/>
        <v>918</v>
      </c>
      <c r="H124" s="102">
        <f t="shared" si="3"/>
        <v>950</v>
      </c>
    </row>
    <row r="125" spans="1:8" s="35" customFormat="1" ht="45.75" customHeight="1">
      <c r="A125" s="4" t="s">
        <v>106</v>
      </c>
      <c r="B125" s="20" t="s">
        <v>100</v>
      </c>
      <c r="C125" s="27" t="s">
        <v>283</v>
      </c>
      <c r="D125" s="2" t="s">
        <v>286</v>
      </c>
      <c r="E125" s="22" t="s">
        <v>83</v>
      </c>
      <c r="F125" s="102">
        <f>SUM(ведомственная!G120)</f>
        <v>879</v>
      </c>
      <c r="G125" s="102">
        <f>SUM(ведомственная!H120)</f>
        <v>918</v>
      </c>
      <c r="H125" s="102">
        <f>SUM(ведомственная!I120)</f>
        <v>950</v>
      </c>
    </row>
    <row r="126" spans="1:8" s="35" customFormat="1" ht="85.5" customHeight="1" hidden="1">
      <c r="A126" s="4" t="s">
        <v>18</v>
      </c>
      <c r="B126" s="65" t="s">
        <v>363</v>
      </c>
      <c r="C126" s="27" t="s">
        <v>283</v>
      </c>
      <c r="D126" s="2" t="s">
        <v>362</v>
      </c>
      <c r="E126" s="22"/>
      <c r="F126" s="102">
        <f aca="true" t="shared" si="4" ref="F126:H127">SUM(F127)</f>
        <v>0</v>
      </c>
      <c r="G126" s="102">
        <f t="shared" si="4"/>
        <v>0</v>
      </c>
      <c r="H126" s="102">
        <f t="shared" si="4"/>
        <v>0</v>
      </c>
    </row>
    <row r="127" spans="1:8" s="35" customFormat="1" ht="44.25" customHeight="1" hidden="1">
      <c r="A127" s="4" t="s">
        <v>19</v>
      </c>
      <c r="B127" s="20" t="s">
        <v>335</v>
      </c>
      <c r="C127" s="27" t="s">
        <v>283</v>
      </c>
      <c r="D127" s="2" t="s">
        <v>362</v>
      </c>
      <c r="E127" s="22" t="s">
        <v>110</v>
      </c>
      <c r="F127" s="102">
        <f t="shared" si="4"/>
        <v>0</v>
      </c>
      <c r="G127" s="102">
        <f t="shared" si="4"/>
        <v>0</v>
      </c>
      <c r="H127" s="102">
        <f t="shared" si="4"/>
        <v>0</v>
      </c>
    </row>
    <row r="128" spans="1:8" s="35" customFormat="1" ht="40.5" customHeight="1" hidden="1">
      <c r="A128" s="4" t="s">
        <v>114</v>
      </c>
      <c r="B128" s="20" t="s">
        <v>100</v>
      </c>
      <c r="C128" s="27" t="s">
        <v>283</v>
      </c>
      <c r="D128" s="2" t="s">
        <v>362</v>
      </c>
      <c r="E128" s="22" t="s">
        <v>83</v>
      </c>
      <c r="F128" s="102">
        <f>SUM(ведомственная!G123)</f>
        <v>0</v>
      </c>
      <c r="G128" s="102">
        <f>SUM(ведомственная!H123)</f>
        <v>0</v>
      </c>
      <c r="H128" s="102">
        <f>SUM(ведомственная!I123)</f>
        <v>0</v>
      </c>
    </row>
    <row r="129" spans="1:12" s="35" customFormat="1" ht="18" customHeight="1">
      <c r="A129" s="31" t="s">
        <v>124</v>
      </c>
      <c r="B129" s="12" t="s">
        <v>60</v>
      </c>
      <c r="C129" s="13" t="s">
        <v>61</v>
      </c>
      <c r="D129" s="3"/>
      <c r="E129" s="3"/>
      <c r="F129" s="101">
        <f>F130+F134</f>
        <v>9336.6</v>
      </c>
      <c r="G129" s="101">
        <f>G130+G134</f>
        <v>8881.5</v>
      </c>
      <c r="H129" s="101">
        <f>H130+H134</f>
        <v>9180</v>
      </c>
      <c r="L129" s="38"/>
    </row>
    <row r="130" spans="1:11" s="35" customFormat="1" ht="28.5" customHeight="1">
      <c r="A130" s="31" t="s">
        <v>10</v>
      </c>
      <c r="B130" s="12" t="s">
        <v>89</v>
      </c>
      <c r="C130" s="13" t="s">
        <v>90</v>
      </c>
      <c r="D130" s="3"/>
      <c r="E130" s="3"/>
      <c r="F130" s="101">
        <f aca="true" t="shared" si="5" ref="F130:H131">F131</f>
        <v>150</v>
      </c>
      <c r="G130" s="101">
        <f t="shared" si="5"/>
        <v>150</v>
      </c>
      <c r="H130" s="101">
        <f t="shared" si="5"/>
        <v>150</v>
      </c>
      <c r="J130" s="39"/>
      <c r="K130" s="36"/>
    </row>
    <row r="131" spans="1:11" s="35" customFormat="1" ht="123.75" customHeight="1">
      <c r="A131" s="33" t="s">
        <v>13</v>
      </c>
      <c r="B131" s="65" t="s">
        <v>157</v>
      </c>
      <c r="C131" s="2" t="s">
        <v>90</v>
      </c>
      <c r="D131" s="2" t="s">
        <v>186</v>
      </c>
      <c r="E131" s="22"/>
      <c r="F131" s="102">
        <f t="shared" si="5"/>
        <v>150</v>
      </c>
      <c r="G131" s="102">
        <f t="shared" si="5"/>
        <v>150</v>
      </c>
      <c r="H131" s="102">
        <f t="shared" si="5"/>
        <v>150</v>
      </c>
      <c r="J131" s="40"/>
      <c r="K131" s="41"/>
    </row>
    <row r="132" spans="1:11" s="35" customFormat="1" ht="44.25" customHeight="1">
      <c r="A132" s="33" t="s">
        <v>14</v>
      </c>
      <c r="B132" s="20" t="s">
        <v>335</v>
      </c>
      <c r="C132" s="2" t="s">
        <v>90</v>
      </c>
      <c r="D132" s="2" t="s">
        <v>186</v>
      </c>
      <c r="E132" s="22" t="s">
        <v>110</v>
      </c>
      <c r="F132" s="102">
        <f>SUM(F133)</f>
        <v>150</v>
      </c>
      <c r="G132" s="102">
        <f>SUM(G133)</f>
        <v>150</v>
      </c>
      <c r="H132" s="102">
        <f>SUM(H133)</f>
        <v>150</v>
      </c>
      <c r="J132" s="40"/>
      <c r="K132" s="41"/>
    </row>
    <row r="133" spans="1:10" s="35" customFormat="1" ht="40.5" customHeight="1">
      <c r="A133" s="33" t="s">
        <v>106</v>
      </c>
      <c r="B133" s="20" t="s">
        <v>100</v>
      </c>
      <c r="C133" s="2" t="s">
        <v>90</v>
      </c>
      <c r="D133" s="2" t="s">
        <v>186</v>
      </c>
      <c r="E133" s="22" t="s">
        <v>83</v>
      </c>
      <c r="F133" s="102">
        <f>SUM(ведомственная!G42+ведомственная!G128)</f>
        <v>150</v>
      </c>
      <c r="G133" s="102">
        <f>SUM(ведомственная!H42+ведомственная!H128)</f>
        <v>150</v>
      </c>
      <c r="H133" s="102">
        <f>SUM(ведомственная!I42+ведомственная!I128)</f>
        <v>150</v>
      </c>
      <c r="J133" s="39"/>
    </row>
    <row r="134" spans="1:8" ht="15.75" customHeight="1">
      <c r="A134" s="31" t="s">
        <v>15</v>
      </c>
      <c r="B134" s="12" t="s">
        <v>271</v>
      </c>
      <c r="C134" s="13" t="s">
        <v>272</v>
      </c>
      <c r="D134" s="3"/>
      <c r="E134" s="3"/>
      <c r="F134" s="101">
        <f>(F135+F138+F141+F147+F144)</f>
        <v>9186.6</v>
      </c>
      <c r="G134" s="101">
        <f>(G135+G138+G141+G147+G144)</f>
        <v>8731.5</v>
      </c>
      <c r="H134" s="101">
        <f>(H135+H138+H141+H147+H144)</f>
        <v>9030</v>
      </c>
    </row>
    <row r="135" spans="1:8" ht="37.5" customHeight="1">
      <c r="A135" s="33" t="s">
        <v>18</v>
      </c>
      <c r="B135" s="65" t="s">
        <v>152</v>
      </c>
      <c r="C135" s="2" t="s">
        <v>272</v>
      </c>
      <c r="D135" s="2" t="s">
        <v>413</v>
      </c>
      <c r="E135" s="22"/>
      <c r="F135" s="102">
        <f aca="true" t="shared" si="6" ref="F135:H136">SUM(F136)</f>
        <v>4138</v>
      </c>
      <c r="G135" s="102">
        <f t="shared" si="6"/>
        <v>3481</v>
      </c>
      <c r="H135" s="102">
        <f t="shared" si="6"/>
        <v>3600</v>
      </c>
    </row>
    <row r="136" spans="1:8" ht="41.25" customHeight="1">
      <c r="A136" s="33" t="s">
        <v>19</v>
      </c>
      <c r="B136" s="20" t="s">
        <v>335</v>
      </c>
      <c r="C136" s="2" t="s">
        <v>272</v>
      </c>
      <c r="D136" s="2" t="s">
        <v>413</v>
      </c>
      <c r="E136" s="22" t="s">
        <v>110</v>
      </c>
      <c r="F136" s="102">
        <f t="shared" si="6"/>
        <v>4138</v>
      </c>
      <c r="G136" s="102">
        <f t="shared" si="6"/>
        <v>3481</v>
      </c>
      <c r="H136" s="102">
        <f t="shared" si="6"/>
        <v>3600</v>
      </c>
    </row>
    <row r="137" spans="1:8" ht="46.5" customHeight="1">
      <c r="A137" s="33" t="s">
        <v>114</v>
      </c>
      <c r="B137" s="20" t="s">
        <v>100</v>
      </c>
      <c r="C137" s="2" t="s">
        <v>272</v>
      </c>
      <c r="D137" s="2" t="s">
        <v>413</v>
      </c>
      <c r="E137" s="22" t="s">
        <v>83</v>
      </c>
      <c r="F137" s="23">
        <f>SUM(ведомственная!G132)</f>
        <v>4138</v>
      </c>
      <c r="G137" s="23">
        <f>SUM(ведомственная!H132)</f>
        <v>3481</v>
      </c>
      <c r="H137" s="23">
        <f>SUM(ведомственная!I132)</f>
        <v>3600</v>
      </c>
    </row>
    <row r="138" spans="1:8" ht="71.25" customHeight="1">
      <c r="A138" s="33" t="s">
        <v>18</v>
      </c>
      <c r="B138" s="65" t="s">
        <v>307</v>
      </c>
      <c r="C138" s="2" t="s">
        <v>272</v>
      </c>
      <c r="D138" s="2" t="s">
        <v>412</v>
      </c>
      <c r="E138" s="22"/>
      <c r="F138" s="102">
        <f aca="true" t="shared" si="7" ref="F138:H139">SUM(F139)</f>
        <v>2092.5</v>
      </c>
      <c r="G138" s="102">
        <f t="shared" si="7"/>
        <v>2174.5</v>
      </c>
      <c r="H138" s="102">
        <f t="shared" si="7"/>
        <v>2250</v>
      </c>
    </row>
    <row r="139" spans="1:8" ht="41.25" customHeight="1">
      <c r="A139" s="33" t="s">
        <v>19</v>
      </c>
      <c r="B139" s="20" t="s">
        <v>335</v>
      </c>
      <c r="C139" s="2" t="s">
        <v>272</v>
      </c>
      <c r="D139" s="2" t="s">
        <v>412</v>
      </c>
      <c r="E139" s="22" t="s">
        <v>110</v>
      </c>
      <c r="F139" s="102">
        <f t="shared" si="7"/>
        <v>2092.5</v>
      </c>
      <c r="G139" s="102">
        <f t="shared" si="7"/>
        <v>2174.5</v>
      </c>
      <c r="H139" s="102">
        <f t="shared" si="7"/>
        <v>2250</v>
      </c>
    </row>
    <row r="140" spans="1:8" ht="41.25" customHeight="1">
      <c r="A140" s="33" t="s">
        <v>114</v>
      </c>
      <c r="B140" s="20" t="s">
        <v>100</v>
      </c>
      <c r="C140" s="2" t="s">
        <v>272</v>
      </c>
      <c r="D140" s="2" t="s">
        <v>412</v>
      </c>
      <c r="E140" s="22" t="s">
        <v>83</v>
      </c>
      <c r="F140" s="102">
        <f>SUM(ведомственная!G135)</f>
        <v>2092.5</v>
      </c>
      <c r="G140" s="102">
        <f>SUM(ведомственная!H135)</f>
        <v>2174.5</v>
      </c>
      <c r="H140" s="102">
        <f>SUM(ведомственная!I135)</f>
        <v>2250</v>
      </c>
    </row>
    <row r="141" spans="1:8" ht="63.75" customHeight="1">
      <c r="A141" s="33" t="s">
        <v>20</v>
      </c>
      <c r="B141" s="65" t="s">
        <v>151</v>
      </c>
      <c r="C141" s="2" t="s">
        <v>272</v>
      </c>
      <c r="D141" s="2" t="s">
        <v>414</v>
      </c>
      <c r="E141" s="22"/>
      <c r="F141" s="102">
        <f aca="true" t="shared" si="8" ref="F141:H142">SUM(F142)</f>
        <v>753.1</v>
      </c>
      <c r="G141" s="102">
        <f t="shared" si="8"/>
        <v>783.5</v>
      </c>
      <c r="H141" s="102">
        <f t="shared" si="8"/>
        <v>810</v>
      </c>
    </row>
    <row r="142" spans="1:8" ht="45.75" customHeight="1">
      <c r="A142" s="33" t="s">
        <v>54</v>
      </c>
      <c r="B142" s="20" t="s">
        <v>335</v>
      </c>
      <c r="C142" s="2" t="s">
        <v>272</v>
      </c>
      <c r="D142" s="2" t="s">
        <v>414</v>
      </c>
      <c r="E142" s="22" t="s">
        <v>110</v>
      </c>
      <c r="F142" s="102">
        <f t="shared" si="8"/>
        <v>753.1</v>
      </c>
      <c r="G142" s="102">
        <f t="shared" si="8"/>
        <v>783.5</v>
      </c>
      <c r="H142" s="102">
        <f t="shared" si="8"/>
        <v>810</v>
      </c>
    </row>
    <row r="143" spans="1:8" ht="42.75" customHeight="1">
      <c r="A143" s="33" t="s">
        <v>115</v>
      </c>
      <c r="B143" s="20" t="s">
        <v>100</v>
      </c>
      <c r="C143" s="2" t="s">
        <v>272</v>
      </c>
      <c r="D143" s="2" t="s">
        <v>414</v>
      </c>
      <c r="E143" s="22" t="s">
        <v>83</v>
      </c>
      <c r="F143" s="102">
        <f>SUM(ведомственная!G138)</f>
        <v>753.1</v>
      </c>
      <c r="G143" s="102">
        <f>SUM(ведомственная!H138)</f>
        <v>783.5</v>
      </c>
      <c r="H143" s="102">
        <f>SUM(ведомственная!I138)</f>
        <v>810</v>
      </c>
    </row>
    <row r="144" spans="1:8" s="35" customFormat="1" ht="72" customHeight="1">
      <c r="A144" s="33" t="s">
        <v>273</v>
      </c>
      <c r="B144" s="65" t="s">
        <v>153</v>
      </c>
      <c r="C144" s="2" t="s">
        <v>272</v>
      </c>
      <c r="D144" s="2" t="s">
        <v>415</v>
      </c>
      <c r="E144" s="22"/>
      <c r="F144" s="102">
        <f aca="true" t="shared" si="9" ref="F144:H145">SUM(F145)</f>
        <v>983</v>
      </c>
      <c r="G144" s="102">
        <f t="shared" si="9"/>
        <v>1022.5</v>
      </c>
      <c r="H144" s="102">
        <f t="shared" si="9"/>
        <v>1050</v>
      </c>
    </row>
    <row r="145" spans="1:8" s="35" customFormat="1" ht="41.25" customHeight="1">
      <c r="A145" s="33" t="s">
        <v>274</v>
      </c>
      <c r="B145" s="20" t="s">
        <v>335</v>
      </c>
      <c r="C145" s="2" t="s">
        <v>272</v>
      </c>
      <c r="D145" s="2" t="s">
        <v>415</v>
      </c>
      <c r="E145" s="22" t="s">
        <v>110</v>
      </c>
      <c r="F145" s="102">
        <f t="shared" si="9"/>
        <v>983</v>
      </c>
      <c r="G145" s="102">
        <f t="shared" si="9"/>
        <v>1022.5</v>
      </c>
      <c r="H145" s="102">
        <f t="shared" si="9"/>
        <v>1050</v>
      </c>
    </row>
    <row r="146" spans="1:8" s="35" customFormat="1" ht="42.75" customHeight="1">
      <c r="A146" s="33" t="s">
        <v>275</v>
      </c>
      <c r="B146" s="20" t="s">
        <v>100</v>
      </c>
      <c r="C146" s="2" t="s">
        <v>272</v>
      </c>
      <c r="D146" s="2" t="s">
        <v>415</v>
      </c>
      <c r="E146" s="22" t="s">
        <v>83</v>
      </c>
      <c r="F146" s="102">
        <f>SUM(ведомственная!G141)</f>
        <v>983</v>
      </c>
      <c r="G146" s="102">
        <f>SUM(ведомственная!H141)</f>
        <v>1022.5</v>
      </c>
      <c r="H146" s="102">
        <f>SUM(ведомственная!I141)</f>
        <v>1050</v>
      </c>
    </row>
    <row r="147" spans="1:8" ht="84.75" customHeight="1">
      <c r="A147" s="33" t="s">
        <v>276</v>
      </c>
      <c r="B147" s="65" t="s">
        <v>268</v>
      </c>
      <c r="C147" s="2" t="s">
        <v>272</v>
      </c>
      <c r="D147" s="2" t="s">
        <v>416</v>
      </c>
      <c r="E147" s="22"/>
      <c r="F147" s="102">
        <f aca="true" t="shared" si="10" ref="F147:H148">SUM(F148)</f>
        <v>1220</v>
      </c>
      <c r="G147" s="102">
        <f t="shared" si="10"/>
        <v>1270</v>
      </c>
      <c r="H147" s="102">
        <f t="shared" si="10"/>
        <v>1320</v>
      </c>
    </row>
    <row r="148" spans="1:8" ht="42.75" customHeight="1">
      <c r="A148" s="33" t="s">
        <v>277</v>
      </c>
      <c r="B148" s="20" t="s">
        <v>335</v>
      </c>
      <c r="C148" s="2" t="s">
        <v>272</v>
      </c>
      <c r="D148" s="2" t="s">
        <v>416</v>
      </c>
      <c r="E148" s="22" t="s">
        <v>110</v>
      </c>
      <c r="F148" s="102">
        <f t="shared" si="10"/>
        <v>1220</v>
      </c>
      <c r="G148" s="102">
        <f t="shared" si="10"/>
        <v>1270</v>
      </c>
      <c r="H148" s="102">
        <f t="shared" si="10"/>
        <v>1320</v>
      </c>
    </row>
    <row r="149" spans="1:13" s="35" customFormat="1" ht="42" customHeight="1">
      <c r="A149" s="33" t="s">
        <v>278</v>
      </c>
      <c r="B149" s="20" t="s">
        <v>100</v>
      </c>
      <c r="C149" s="2" t="s">
        <v>272</v>
      </c>
      <c r="D149" s="2" t="s">
        <v>416</v>
      </c>
      <c r="E149" s="22" t="s">
        <v>83</v>
      </c>
      <c r="F149" s="102">
        <f>SUM(ведомственная!G144)</f>
        <v>1220</v>
      </c>
      <c r="G149" s="102">
        <f>SUM(ведомственная!H144)</f>
        <v>1270</v>
      </c>
      <c r="H149" s="102">
        <f>SUM(ведомственная!I144)</f>
        <v>1320</v>
      </c>
      <c r="L149" s="16"/>
      <c r="M149" s="36"/>
    </row>
    <row r="150" spans="1:8" s="35" customFormat="1" ht="21" customHeight="1">
      <c r="A150" s="12" t="s">
        <v>62</v>
      </c>
      <c r="B150" s="12" t="s">
        <v>96</v>
      </c>
      <c r="C150" s="13" t="s">
        <v>63</v>
      </c>
      <c r="D150" s="3"/>
      <c r="E150" s="3"/>
      <c r="F150" s="101">
        <f>F151</f>
        <v>20503.5</v>
      </c>
      <c r="G150" s="101">
        <f>G151</f>
        <v>21378</v>
      </c>
      <c r="H150" s="101">
        <f>H151</f>
        <v>22040</v>
      </c>
    </row>
    <row r="151" spans="1:8" s="35" customFormat="1" ht="19.5" customHeight="1">
      <c r="A151" s="12" t="s">
        <v>10</v>
      </c>
      <c r="B151" s="12" t="s">
        <v>64</v>
      </c>
      <c r="C151" s="13" t="s">
        <v>65</v>
      </c>
      <c r="D151" s="3"/>
      <c r="E151" s="3"/>
      <c r="F151" s="101">
        <f>F152+F155+F158</f>
        <v>20503.5</v>
      </c>
      <c r="G151" s="101">
        <f>G152+G155+G158</f>
        <v>21378</v>
      </c>
      <c r="H151" s="101">
        <f>H152+H155+H158</f>
        <v>22040</v>
      </c>
    </row>
    <row r="152" spans="1:8" s="35" customFormat="1" ht="60.75" customHeight="1">
      <c r="A152" s="4" t="s">
        <v>13</v>
      </c>
      <c r="B152" s="65" t="s">
        <v>158</v>
      </c>
      <c r="C152" s="2" t="s">
        <v>65</v>
      </c>
      <c r="D152" s="2" t="s">
        <v>417</v>
      </c>
      <c r="E152" s="22"/>
      <c r="F152" s="102">
        <f>F153</f>
        <v>10240</v>
      </c>
      <c r="G152" s="102">
        <f>G153</f>
        <v>10693</v>
      </c>
      <c r="H152" s="102">
        <f>H153</f>
        <v>11000</v>
      </c>
    </row>
    <row r="153" spans="1:8" s="35" customFormat="1" ht="43.5" customHeight="1">
      <c r="A153" s="4" t="s">
        <v>14</v>
      </c>
      <c r="B153" s="20" t="s">
        <v>335</v>
      </c>
      <c r="C153" s="2" t="s">
        <v>65</v>
      </c>
      <c r="D153" s="2" t="s">
        <v>417</v>
      </c>
      <c r="E153" s="22" t="s">
        <v>110</v>
      </c>
      <c r="F153" s="102">
        <f>SUM(F154)</f>
        <v>10240</v>
      </c>
      <c r="G153" s="102">
        <f>SUM(G154)</f>
        <v>10693</v>
      </c>
      <c r="H153" s="102">
        <f>SUM(H154)</f>
        <v>11000</v>
      </c>
    </row>
    <row r="154" spans="1:8" s="35" customFormat="1" ht="42" customHeight="1">
      <c r="A154" s="68" t="s">
        <v>106</v>
      </c>
      <c r="B154" s="20" t="s">
        <v>100</v>
      </c>
      <c r="C154" s="2" t="s">
        <v>65</v>
      </c>
      <c r="D154" s="2" t="s">
        <v>417</v>
      </c>
      <c r="E154" s="22" t="s">
        <v>83</v>
      </c>
      <c r="F154" s="102">
        <f>SUM(ведомственная!G149)</f>
        <v>10240</v>
      </c>
      <c r="G154" s="102">
        <f>SUM(ведомственная!H149)</f>
        <v>10693</v>
      </c>
      <c r="H154" s="102">
        <f>SUM(ведомственная!I149)</f>
        <v>11000</v>
      </c>
    </row>
    <row r="155" spans="1:8" s="35" customFormat="1" ht="46.5" customHeight="1">
      <c r="A155" s="4" t="s">
        <v>28</v>
      </c>
      <c r="B155" s="65" t="s">
        <v>102</v>
      </c>
      <c r="C155" s="2" t="s">
        <v>65</v>
      </c>
      <c r="D155" s="2" t="s">
        <v>418</v>
      </c>
      <c r="E155" s="22"/>
      <c r="F155" s="102">
        <f>F156</f>
        <v>8751</v>
      </c>
      <c r="G155" s="102">
        <f>G156</f>
        <v>9106</v>
      </c>
      <c r="H155" s="102">
        <f>H156</f>
        <v>9400</v>
      </c>
    </row>
    <row r="156" spans="1:8" s="35" customFormat="1" ht="46.5" customHeight="1">
      <c r="A156" s="4" t="s">
        <v>29</v>
      </c>
      <c r="B156" s="20" t="s">
        <v>335</v>
      </c>
      <c r="C156" s="2" t="s">
        <v>65</v>
      </c>
      <c r="D156" s="2" t="s">
        <v>418</v>
      </c>
      <c r="E156" s="22" t="s">
        <v>110</v>
      </c>
      <c r="F156" s="102">
        <f>SUM(F157)</f>
        <v>8751</v>
      </c>
      <c r="G156" s="102">
        <f>SUM(G157)</f>
        <v>9106</v>
      </c>
      <c r="H156" s="102">
        <f>SUM(H157)</f>
        <v>9400</v>
      </c>
    </row>
    <row r="157" spans="1:8" s="35" customFormat="1" ht="40.5" customHeight="1">
      <c r="A157" s="68" t="s">
        <v>119</v>
      </c>
      <c r="B157" s="20" t="s">
        <v>100</v>
      </c>
      <c r="C157" s="2" t="s">
        <v>65</v>
      </c>
      <c r="D157" s="2" t="s">
        <v>418</v>
      </c>
      <c r="E157" s="22" t="s">
        <v>83</v>
      </c>
      <c r="F157" s="102">
        <f>SUM(ведомственная!G152)</f>
        <v>8751</v>
      </c>
      <c r="G157" s="102">
        <f>SUM(ведомственная!H152)</f>
        <v>9106</v>
      </c>
      <c r="H157" s="102">
        <f>SUM(ведомственная!I152)</f>
        <v>9400</v>
      </c>
    </row>
    <row r="158" spans="1:8" s="35" customFormat="1" ht="128.25" customHeight="1">
      <c r="A158" s="4" t="s">
        <v>52</v>
      </c>
      <c r="B158" s="93" t="s">
        <v>382</v>
      </c>
      <c r="C158" s="2" t="s">
        <v>65</v>
      </c>
      <c r="D158" s="2" t="s">
        <v>419</v>
      </c>
      <c r="E158" s="22"/>
      <c r="F158" s="102">
        <f>F159</f>
        <v>1512.5</v>
      </c>
      <c r="G158" s="102">
        <f>G159</f>
        <v>1579</v>
      </c>
      <c r="H158" s="102">
        <f>H159</f>
        <v>1640</v>
      </c>
    </row>
    <row r="159" spans="1:8" s="35" customFormat="1" ht="46.5" customHeight="1">
      <c r="A159" s="4" t="s">
        <v>53</v>
      </c>
      <c r="B159" s="20" t="s">
        <v>335</v>
      </c>
      <c r="C159" s="2" t="s">
        <v>65</v>
      </c>
      <c r="D159" s="2" t="s">
        <v>419</v>
      </c>
      <c r="E159" s="22" t="s">
        <v>110</v>
      </c>
      <c r="F159" s="102">
        <f>SUM(F160)</f>
        <v>1512.5</v>
      </c>
      <c r="G159" s="102">
        <f>SUM(G160)</f>
        <v>1579</v>
      </c>
      <c r="H159" s="102">
        <f>SUM(H160)</f>
        <v>1640</v>
      </c>
    </row>
    <row r="160" spans="1:8" s="35" customFormat="1" ht="42.75" customHeight="1">
      <c r="A160" s="68" t="s">
        <v>121</v>
      </c>
      <c r="B160" s="20" t="s">
        <v>100</v>
      </c>
      <c r="C160" s="2" t="s">
        <v>65</v>
      </c>
      <c r="D160" s="2" t="s">
        <v>419</v>
      </c>
      <c r="E160" s="22" t="s">
        <v>83</v>
      </c>
      <c r="F160" s="102">
        <f>SUM(ведомственная!G155)</f>
        <v>1512.5</v>
      </c>
      <c r="G160" s="102">
        <f>SUM(ведомственная!H155)</f>
        <v>1579</v>
      </c>
      <c r="H160" s="102">
        <f>SUM(ведомственная!I155)</f>
        <v>1640</v>
      </c>
    </row>
    <row r="161" spans="1:8" s="35" customFormat="1" ht="20.25" customHeight="1">
      <c r="A161" s="12" t="s">
        <v>126</v>
      </c>
      <c r="B161" s="12" t="s">
        <v>66</v>
      </c>
      <c r="C161" s="13" t="s">
        <v>67</v>
      </c>
      <c r="D161" s="3"/>
      <c r="E161" s="3"/>
      <c r="F161" s="101">
        <f>F162+F170+F166</f>
        <v>21789.1</v>
      </c>
      <c r="G161" s="101">
        <f>G162+G170+G166</f>
        <v>22693.5</v>
      </c>
      <c r="H161" s="101">
        <f>H162+H170+H166</f>
        <v>23598.999999999996</v>
      </c>
    </row>
    <row r="162" spans="1:8" s="35" customFormat="1" ht="14.25" customHeight="1">
      <c r="A162" s="12" t="s">
        <v>10</v>
      </c>
      <c r="B162" s="12" t="s">
        <v>280</v>
      </c>
      <c r="C162" s="13" t="s">
        <v>279</v>
      </c>
      <c r="D162" s="3"/>
      <c r="E162" s="3"/>
      <c r="F162" s="101">
        <f aca="true" t="shared" si="11" ref="F162:H164">SUM(F163)</f>
        <v>529.1</v>
      </c>
      <c r="G162" s="101">
        <f t="shared" si="11"/>
        <v>550.3</v>
      </c>
      <c r="H162" s="101">
        <f t="shared" si="11"/>
        <v>572.3</v>
      </c>
    </row>
    <row r="163" spans="1:8" s="35" customFormat="1" ht="210.75" customHeight="1">
      <c r="A163" s="4" t="s">
        <v>13</v>
      </c>
      <c r="B163" s="65" t="s">
        <v>166</v>
      </c>
      <c r="C163" s="27" t="s">
        <v>279</v>
      </c>
      <c r="D163" s="28" t="s">
        <v>187</v>
      </c>
      <c r="E163" s="3"/>
      <c r="F163" s="101">
        <f t="shared" si="11"/>
        <v>529.1</v>
      </c>
      <c r="G163" s="101">
        <f t="shared" si="11"/>
        <v>550.3</v>
      </c>
      <c r="H163" s="101">
        <f t="shared" si="11"/>
        <v>572.3</v>
      </c>
    </row>
    <row r="164" spans="1:8" s="35" customFormat="1" ht="37.5" customHeight="1">
      <c r="A164" s="4" t="s">
        <v>14</v>
      </c>
      <c r="B164" s="20" t="s">
        <v>113</v>
      </c>
      <c r="C164" s="27" t="s">
        <v>279</v>
      </c>
      <c r="D164" s="28" t="s">
        <v>187</v>
      </c>
      <c r="E164" s="28" t="s">
        <v>112</v>
      </c>
      <c r="F164" s="98">
        <f t="shared" si="11"/>
        <v>529.1</v>
      </c>
      <c r="G164" s="98">
        <f t="shared" si="11"/>
        <v>550.3</v>
      </c>
      <c r="H164" s="98">
        <f t="shared" si="11"/>
        <v>572.3</v>
      </c>
    </row>
    <row r="165" spans="1:8" s="35" customFormat="1" ht="24" customHeight="1">
      <c r="A165" s="68" t="s">
        <v>106</v>
      </c>
      <c r="B165" s="20" t="s">
        <v>104</v>
      </c>
      <c r="C165" s="27" t="s">
        <v>279</v>
      </c>
      <c r="D165" s="28" t="s">
        <v>187</v>
      </c>
      <c r="E165" s="28" t="s">
        <v>103</v>
      </c>
      <c r="F165" s="98">
        <f>SUM(ведомственная!G160)</f>
        <v>529.1</v>
      </c>
      <c r="G165" s="98">
        <f>SUM(ведомственная!H160)</f>
        <v>550.3</v>
      </c>
      <c r="H165" s="98">
        <f>SUM(ведомственная!I160)</f>
        <v>572.3</v>
      </c>
    </row>
    <row r="166" spans="1:8" s="35" customFormat="1" ht="20.25" customHeight="1">
      <c r="A166" s="12" t="s">
        <v>15</v>
      </c>
      <c r="B166" s="18" t="s">
        <v>351</v>
      </c>
      <c r="C166" s="29" t="s">
        <v>350</v>
      </c>
      <c r="E166" s="29"/>
      <c r="F166" s="104">
        <f>SUM(F167)</f>
        <v>895.5</v>
      </c>
      <c r="G166" s="104">
        <f>SUM(G167)</f>
        <v>931.3</v>
      </c>
      <c r="H166" s="104">
        <f>SUM(H167)</f>
        <v>968.6</v>
      </c>
    </row>
    <row r="167" spans="1:8" s="35" customFormat="1" ht="185.25" customHeight="1">
      <c r="A167" s="4" t="s">
        <v>18</v>
      </c>
      <c r="B167" s="20" t="s">
        <v>159</v>
      </c>
      <c r="C167" s="27" t="s">
        <v>350</v>
      </c>
      <c r="D167" s="28" t="s">
        <v>187</v>
      </c>
      <c r="E167" s="28"/>
      <c r="F167" s="98">
        <f aca="true" t="shared" si="12" ref="F167:H168">SUM(F168)</f>
        <v>895.5</v>
      </c>
      <c r="G167" s="98">
        <f t="shared" si="12"/>
        <v>931.3</v>
      </c>
      <c r="H167" s="98">
        <f t="shared" si="12"/>
        <v>968.6</v>
      </c>
    </row>
    <row r="168" spans="1:8" s="35" customFormat="1" ht="29.25" customHeight="1">
      <c r="A168" s="4" t="s">
        <v>19</v>
      </c>
      <c r="B168" s="20" t="s">
        <v>113</v>
      </c>
      <c r="C168" s="27" t="s">
        <v>350</v>
      </c>
      <c r="D168" s="28" t="s">
        <v>187</v>
      </c>
      <c r="E168" s="28" t="s">
        <v>112</v>
      </c>
      <c r="F168" s="98">
        <f t="shared" si="12"/>
        <v>895.5</v>
      </c>
      <c r="G168" s="98">
        <f t="shared" si="12"/>
        <v>931.3</v>
      </c>
      <c r="H168" s="98">
        <f t="shared" si="12"/>
        <v>968.6</v>
      </c>
    </row>
    <row r="169" spans="1:8" s="35" customFormat="1" ht="31.5" customHeight="1">
      <c r="A169" s="68" t="s">
        <v>114</v>
      </c>
      <c r="B169" s="20" t="s">
        <v>104</v>
      </c>
      <c r="C169" s="27" t="s">
        <v>350</v>
      </c>
      <c r="D169" s="28" t="s">
        <v>187</v>
      </c>
      <c r="E169" s="28" t="s">
        <v>103</v>
      </c>
      <c r="F169" s="98">
        <f>SUM(ведомственная!G164)</f>
        <v>895.5</v>
      </c>
      <c r="G169" s="98">
        <f>SUM(ведомственная!H164)</f>
        <v>931.3</v>
      </c>
      <c r="H169" s="98">
        <f>SUM(ведомственная!I164)</f>
        <v>968.6</v>
      </c>
    </row>
    <row r="170" spans="1:8" s="35" customFormat="1" ht="22.5" customHeight="1">
      <c r="A170" s="18" t="s">
        <v>15</v>
      </c>
      <c r="B170" s="12" t="s">
        <v>68</v>
      </c>
      <c r="C170" s="13" t="s">
        <v>69</v>
      </c>
      <c r="D170" s="3"/>
      <c r="E170" s="3"/>
      <c r="F170" s="101">
        <f>F171+F174</f>
        <v>20364.5</v>
      </c>
      <c r="G170" s="101">
        <f>G171+G174</f>
        <v>21211.9</v>
      </c>
      <c r="H170" s="101">
        <f>H171+H174</f>
        <v>22058.1</v>
      </c>
    </row>
    <row r="171" spans="1:9" s="37" customFormat="1" ht="72" customHeight="1">
      <c r="A171" s="4" t="s">
        <v>18</v>
      </c>
      <c r="B171" s="65" t="s">
        <v>202</v>
      </c>
      <c r="C171" s="2" t="s">
        <v>69</v>
      </c>
      <c r="D171" s="2" t="s">
        <v>199</v>
      </c>
      <c r="E171" s="22"/>
      <c r="F171" s="102">
        <f>F172</f>
        <v>11970.4</v>
      </c>
      <c r="G171" s="102">
        <f>G172</f>
        <v>12468.2</v>
      </c>
      <c r="H171" s="102">
        <f>H172</f>
        <v>12965.9</v>
      </c>
      <c r="I171" s="35"/>
    </row>
    <row r="172" spans="1:9" s="37" customFormat="1" ht="27" customHeight="1">
      <c r="A172" s="4" t="s">
        <v>19</v>
      </c>
      <c r="B172" s="20" t="s">
        <v>113</v>
      </c>
      <c r="C172" s="2" t="s">
        <v>69</v>
      </c>
      <c r="D172" s="2" t="s">
        <v>199</v>
      </c>
      <c r="E172" s="22" t="s">
        <v>112</v>
      </c>
      <c r="F172" s="102">
        <f>SUM(F173)</f>
        <v>11970.4</v>
      </c>
      <c r="G172" s="102">
        <f>SUM(G173)</f>
        <v>12468.2</v>
      </c>
      <c r="H172" s="102">
        <f>SUM(H173)</f>
        <v>12965.9</v>
      </c>
      <c r="I172" s="35"/>
    </row>
    <row r="173" spans="1:9" s="37" customFormat="1" ht="29.25" customHeight="1">
      <c r="A173" s="4" t="s">
        <v>114</v>
      </c>
      <c r="B173" s="20" t="s">
        <v>104</v>
      </c>
      <c r="C173" s="2" t="s">
        <v>69</v>
      </c>
      <c r="D173" s="2" t="s">
        <v>199</v>
      </c>
      <c r="E173" s="22" t="s">
        <v>103</v>
      </c>
      <c r="F173" s="102">
        <f>SUM(ведомственная!G168)</f>
        <v>11970.4</v>
      </c>
      <c r="G173" s="102">
        <f>SUM(ведомственная!H168)</f>
        <v>12468.2</v>
      </c>
      <c r="H173" s="102">
        <f>SUM(ведомственная!I168)</f>
        <v>12965.9</v>
      </c>
      <c r="I173" s="35"/>
    </row>
    <row r="174" spans="1:9" s="37" customFormat="1" ht="72" customHeight="1">
      <c r="A174" s="4" t="s">
        <v>20</v>
      </c>
      <c r="B174" s="65" t="s">
        <v>160</v>
      </c>
      <c r="C174" s="2" t="s">
        <v>69</v>
      </c>
      <c r="D174" s="2" t="s">
        <v>200</v>
      </c>
      <c r="E174" s="22"/>
      <c r="F174" s="102">
        <f>F175</f>
        <v>8394.1</v>
      </c>
      <c r="G174" s="102">
        <f>G175</f>
        <v>8743.7</v>
      </c>
      <c r="H174" s="102">
        <f>H175</f>
        <v>9092.2</v>
      </c>
      <c r="I174" s="35"/>
    </row>
    <row r="175" spans="1:9" s="37" customFormat="1" ht="27" customHeight="1">
      <c r="A175" s="4" t="s">
        <v>54</v>
      </c>
      <c r="B175" s="20" t="s">
        <v>113</v>
      </c>
      <c r="C175" s="2" t="s">
        <v>69</v>
      </c>
      <c r="D175" s="2" t="s">
        <v>200</v>
      </c>
      <c r="E175" s="22" t="s">
        <v>112</v>
      </c>
      <c r="F175" s="102">
        <f>SUM(F176)</f>
        <v>8394.1</v>
      </c>
      <c r="G175" s="102">
        <f>SUM(G176)</f>
        <v>8743.7</v>
      </c>
      <c r="H175" s="102">
        <f>SUM(H176)</f>
        <v>9092.2</v>
      </c>
      <c r="I175" s="35"/>
    </row>
    <row r="176" spans="1:9" s="37" customFormat="1" ht="30.75" customHeight="1">
      <c r="A176" s="4" t="s">
        <v>115</v>
      </c>
      <c r="B176" s="20" t="s">
        <v>168</v>
      </c>
      <c r="C176" s="2" t="s">
        <v>69</v>
      </c>
      <c r="D176" s="2" t="s">
        <v>200</v>
      </c>
      <c r="E176" s="22" t="s">
        <v>169</v>
      </c>
      <c r="F176" s="102">
        <f>SUM(ведомственная!G171)</f>
        <v>8394.1</v>
      </c>
      <c r="G176" s="102">
        <f>SUM(ведомственная!H171)</f>
        <v>8743.7</v>
      </c>
      <c r="H176" s="102">
        <f>SUM(ведомственная!I171)</f>
        <v>9092.2</v>
      </c>
      <c r="I176" s="35"/>
    </row>
    <row r="177" spans="1:9" s="37" customFormat="1" ht="21.75" customHeight="1">
      <c r="A177" s="12" t="s">
        <v>70</v>
      </c>
      <c r="B177" s="12" t="s">
        <v>71</v>
      </c>
      <c r="C177" s="13" t="s">
        <v>72</v>
      </c>
      <c r="D177" s="13"/>
      <c r="E177" s="3"/>
      <c r="F177" s="101">
        <f aca="true" t="shared" si="13" ref="F177:H179">F178</f>
        <v>2886.3</v>
      </c>
      <c r="G177" s="101">
        <f t="shared" si="13"/>
        <v>3000</v>
      </c>
      <c r="H177" s="101">
        <f t="shared" si="13"/>
        <v>3100</v>
      </c>
      <c r="I177" s="35"/>
    </row>
    <row r="178" spans="1:9" s="37" customFormat="1" ht="21" customHeight="1">
      <c r="A178" s="12" t="s">
        <v>10</v>
      </c>
      <c r="B178" s="12" t="s">
        <v>73</v>
      </c>
      <c r="C178" s="13" t="s">
        <v>74</v>
      </c>
      <c r="D178" s="13"/>
      <c r="E178" s="3"/>
      <c r="F178" s="101">
        <f t="shared" si="13"/>
        <v>2886.3</v>
      </c>
      <c r="G178" s="101">
        <f t="shared" si="13"/>
        <v>3000</v>
      </c>
      <c r="H178" s="101">
        <f t="shared" si="13"/>
        <v>3100</v>
      </c>
      <c r="I178" s="35"/>
    </row>
    <row r="179" spans="1:9" s="37" customFormat="1" ht="114.75" customHeight="1">
      <c r="A179" s="4" t="s">
        <v>13</v>
      </c>
      <c r="B179" s="65" t="s">
        <v>161</v>
      </c>
      <c r="C179" s="2" t="s">
        <v>74</v>
      </c>
      <c r="D179" s="27" t="s">
        <v>188</v>
      </c>
      <c r="E179" s="22"/>
      <c r="F179" s="102">
        <f t="shared" si="13"/>
        <v>2886.3</v>
      </c>
      <c r="G179" s="102">
        <f t="shared" si="13"/>
        <v>3000</v>
      </c>
      <c r="H179" s="102">
        <f t="shared" si="13"/>
        <v>3100</v>
      </c>
      <c r="I179" s="35"/>
    </row>
    <row r="180" spans="1:9" s="37" customFormat="1" ht="40.5" customHeight="1">
      <c r="A180" s="4"/>
      <c r="B180" s="20" t="s">
        <v>335</v>
      </c>
      <c r="C180" s="2" t="s">
        <v>74</v>
      </c>
      <c r="D180" s="27" t="s">
        <v>188</v>
      </c>
      <c r="E180" s="22" t="s">
        <v>110</v>
      </c>
      <c r="F180" s="102">
        <f>SUM(F181)</f>
        <v>2886.3</v>
      </c>
      <c r="G180" s="102">
        <f>SUM(G181)</f>
        <v>3000</v>
      </c>
      <c r="H180" s="102">
        <f>SUM(H181)</f>
        <v>3100</v>
      </c>
      <c r="I180" s="35"/>
    </row>
    <row r="181" spans="1:9" s="37" customFormat="1" ht="46.5" customHeight="1">
      <c r="A181" s="4" t="s">
        <v>14</v>
      </c>
      <c r="B181" s="20" t="s">
        <v>100</v>
      </c>
      <c r="C181" s="2" t="s">
        <v>74</v>
      </c>
      <c r="D181" s="27" t="s">
        <v>188</v>
      </c>
      <c r="E181" s="22" t="s">
        <v>83</v>
      </c>
      <c r="F181" s="102">
        <f>SUM(ведомственная!G176)</f>
        <v>2886.3</v>
      </c>
      <c r="G181" s="102">
        <f>SUM(ведомственная!H176)</f>
        <v>3000</v>
      </c>
      <c r="H181" s="102">
        <f>SUM(ведомственная!I176)</f>
        <v>3100</v>
      </c>
      <c r="I181" s="35"/>
    </row>
    <row r="182" spans="1:9" s="37" customFormat="1" ht="22.5" customHeight="1">
      <c r="A182" s="70" t="s">
        <v>281</v>
      </c>
      <c r="B182" s="18" t="s">
        <v>75</v>
      </c>
      <c r="C182" s="5" t="s">
        <v>76</v>
      </c>
      <c r="D182" s="2"/>
      <c r="E182" s="22"/>
      <c r="F182" s="102">
        <f>F183</f>
        <v>3282.4</v>
      </c>
      <c r="G182" s="102">
        <f>G183</f>
        <v>3413.7</v>
      </c>
      <c r="H182" s="102">
        <f>H183</f>
        <v>3540</v>
      </c>
      <c r="I182" s="35"/>
    </row>
    <row r="183" spans="1:9" s="37" customFormat="1" ht="21.75" customHeight="1">
      <c r="A183" s="12">
        <v>1</v>
      </c>
      <c r="B183" s="12" t="s">
        <v>77</v>
      </c>
      <c r="C183" s="13" t="s">
        <v>78</v>
      </c>
      <c r="D183" s="13"/>
      <c r="E183" s="3"/>
      <c r="F183" s="101">
        <f>F184+F187</f>
        <v>3282.4</v>
      </c>
      <c r="G183" s="101">
        <f>G184+G187</f>
        <v>3413.7</v>
      </c>
      <c r="H183" s="101">
        <f>H184+H187</f>
        <v>3540</v>
      </c>
      <c r="I183" s="35"/>
    </row>
    <row r="184" spans="1:9" s="37" customFormat="1" ht="172.5" customHeight="1">
      <c r="A184" s="20" t="s">
        <v>13</v>
      </c>
      <c r="B184" s="65" t="s">
        <v>167</v>
      </c>
      <c r="C184" s="27" t="s">
        <v>78</v>
      </c>
      <c r="D184" s="27" t="s">
        <v>189</v>
      </c>
      <c r="E184" s="28"/>
      <c r="F184" s="98">
        <f>F185</f>
        <v>3282.4</v>
      </c>
      <c r="G184" s="98">
        <f>G185</f>
        <v>3413.7</v>
      </c>
      <c r="H184" s="98">
        <f>H185</f>
        <v>3540</v>
      </c>
      <c r="I184" s="35"/>
    </row>
    <row r="185" spans="1:9" s="37" customFormat="1" ht="46.5" customHeight="1">
      <c r="A185" s="20" t="s">
        <v>14</v>
      </c>
      <c r="B185" s="20" t="s">
        <v>335</v>
      </c>
      <c r="C185" s="27" t="s">
        <v>78</v>
      </c>
      <c r="D185" s="27" t="s">
        <v>189</v>
      </c>
      <c r="E185" s="28" t="s">
        <v>110</v>
      </c>
      <c r="F185" s="98">
        <f>SUM(F186)</f>
        <v>3282.4</v>
      </c>
      <c r="G185" s="98">
        <f>SUM(G186)</f>
        <v>3413.7</v>
      </c>
      <c r="H185" s="98">
        <f>SUM(H186)</f>
        <v>3540</v>
      </c>
      <c r="I185" s="35"/>
    </row>
    <row r="186" spans="1:12" ht="44.25" customHeight="1">
      <c r="A186" s="20" t="s">
        <v>106</v>
      </c>
      <c r="B186" s="20" t="s">
        <v>100</v>
      </c>
      <c r="C186" s="27" t="s">
        <v>78</v>
      </c>
      <c r="D186" s="27" t="s">
        <v>189</v>
      </c>
      <c r="E186" s="28" t="s">
        <v>83</v>
      </c>
      <c r="F186" s="98">
        <f>SUM(ведомственная!G179)</f>
        <v>3282.4</v>
      </c>
      <c r="G186" s="98">
        <f>SUM(ведомственная!H179)</f>
        <v>3413.7</v>
      </c>
      <c r="H186" s="98">
        <f>SUM(ведомственная!I179)</f>
        <v>3540</v>
      </c>
      <c r="J186" s="17"/>
      <c r="L186" s="17"/>
    </row>
    <row r="187" spans="1:10" ht="28.5" customHeight="1" hidden="1">
      <c r="A187" s="4" t="s">
        <v>28</v>
      </c>
      <c r="B187" s="21" t="s">
        <v>81</v>
      </c>
      <c r="C187" s="2" t="s">
        <v>78</v>
      </c>
      <c r="D187" s="1" t="s">
        <v>105</v>
      </c>
      <c r="E187" s="22"/>
      <c r="F187" s="22"/>
      <c r="G187" s="22"/>
      <c r="H187" s="22"/>
      <c r="J187" s="17"/>
    </row>
    <row r="188" spans="1:8" ht="30" customHeight="1" hidden="1">
      <c r="A188" s="4" t="s">
        <v>29</v>
      </c>
      <c r="B188" s="20" t="s">
        <v>111</v>
      </c>
      <c r="C188" s="2" t="s">
        <v>78</v>
      </c>
      <c r="D188" s="1" t="s">
        <v>105</v>
      </c>
      <c r="E188" s="22" t="s">
        <v>110</v>
      </c>
      <c r="F188" s="22"/>
      <c r="G188" s="22"/>
      <c r="H188" s="22"/>
    </row>
    <row r="189" spans="1:8" ht="29.25" customHeight="1" hidden="1">
      <c r="A189" s="4" t="s">
        <v>119</v>
      </c>
      <c r="B189" s="20" t="s">
        <v>100</v>
      </c>
      <c r="C189" s="2" t="s">
        <v>78</v>
      </c>
      <c r="D189" s="1" t="s">
        <v>105</v>
      </c>
      <c r="E189" s="22" t="s">
        <v>83</v>
      </c>
      <c r="F189" s="22"/>
      <c r="G189" s="22"/>
      <c r="H189" s="22"/>
    </row>
    <row r="190" spans="1:8" ht="15.75" customHeight="1" hidden="1">
      <c r="A190" s="228" t="s">
        <v>381</v>
      </c>
      <c r="B190" s="229"/>
      <c r="C190" s="229"/>
      <c r="D190" s="229"/>
      <c r="E190" s="230"/>
      <c r="F190" s="175" t="e">
        <f>SUM(ведомственная!#REF!)</f>
        <v>#REF!</v>
      </c>
      <c r="G190" s="175" t="e">
        <f>SUM(ведомственная!#REF!)</f>
        <v>#REF!</v>
      </c>
      <c r="H190" s="175" t="e">
        <f>SUM(ведомственная!#REF!)</f>
        <v>#REF!</v>
      </c>
    </row>
    <row r="191" spans="1:8" ht="15.75" customHeight="1">
      <c r="A191" s="180"/>
      <c r="B191" s="181" t="s">
        <v>391</v>
      </c>
      <c r="C191" s="185"/>
      <c r="D191" s="185"/>
      <c r="E191" s="185"/>
      <c r="F191" s="175">
        <f>F14+F82+F90+F121+F99+F129+F150+F161+F177+F182</f>
        <v>227334.8</v>
      </c>
      <c r="G191" s="175">
        <f>G14+G82+G90+G121+G99+G129+G150+G161+G177+G182</f>
        <v>194593.2</v>
      </c>
      <c r="H191" s="175">
        <f>H14+H82+H90+H121+H99+H129+H150+H161+H177+H182</f>
        <v>182184.1</v>
      </c>
    </row>
    <row r="192" spans="1:8" ht="27.75" customHeight="1" hidden="1">
      <c r="A192" s="42"/>
      <c r="B192" s="184" t="s">
        <v>392</v>
      </c>
      <c r="C192" s="44"/>
      <c r="D192" s="45"/>
      <c r="E192" s="46"/>
      <c r="F192" s="105" t="e">
        <f>F14+F82+F90+F121+F99+F129+F150+F161+F177+F182+F190</f>
        <v>#REF!</v>
      </c>
      <c r="G192" s="105" t="e">
        <f>G14+G82+G90+G121+G99+G129+G150+G161+G177+G182+G190</f>
        <v>#REF!</v>
      </c>
      <c r="H192" s="105" t="e">
        <f>H14+H82+H90+H121+H99+H129+H150+H161+H177+H182+H190</f>
        <v>#REF!</v>
      </c>
    </row>
    <row r="193" spans="1:8" ht="15.75">
      <c r="A193" s="47"/>
      <c r="B193" s="48"/>
      <c r="C193" s="50"/>
      <c r="D193" s="47"/>
      <c r="E193" s="51"/>
      <c r="F193" s="51"/>
      <c r="G193" s="51"/>
      <c r="H193" s="51"/>
    </row>
  </sheetData>
  <sheetProtection/>
  <mergeCells count="18">
    <mergeCell ref="A190:E190"/>
    <mergeCell ref="A3:H3"/>
    <mergeCell ref="A1:H1"/>
    <mergeCell ref="A10:H10"/>
    <mergeCell ref="F11:H11"/>
    <mergeCell ref="F12:F13"/>
    <mergeCell ref="G12:H12"/>
    <mergeCell ref="A11:A13"/>
    <mergeCell ref="B11:B13"/>
    <mergeCell ref="C11:C13"/>
    <mergeCell ref="D11:D13"/>
    <mergeCell ref="E11:E13"/>
    <mergeCell ref="A4:I4"/>
    <mergeCell ref="A8:F8"/>
    <mergeCell ref="A5:I5"/>
    <mergeCell ref="A6:I6"/>
    <mergeCell ref="A9:H9"/>
    <mergeCell ref="A7:H7"/>
  </mergeCells>
  <printOptions/>
  <pageMargins left="0.3937007874015748" right="0.1968503937007874" top="0.1968503937007874" bottom="0.1968503937007874" header="0" footer="0"/>
  <pageSetup fitToHeight="0" fitToWidth="1" horizontalDpi="600" verticalDpi="600" orientation="portrait" paperSize="9" scale="91" r:id="rId1"/>
  <rowBreaks count="7" manualBreakCount="7">
    <brk id="40" max="255" man="1"/>
    <brk id="71" max="255" man="1"/>
    <brk id="89" max="255" man="1"/>
    <brk id="109" max="255" man="1"/>
    <brk id="133" max="255" man="1"/>
    <brk id="149" max="255" man="1"/>
    <brk id="1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9">
      <selection activeCell="I22" sqref="I22"/>
    </sheetView>
  </sheetViews>
  <sheetFormatPr defaultColWidth="9.140625" defaultRowHeight="12.75"/>
  <cols>
    <col min="1" max="1" width="5.00390625" style="52" customWidth="1"/>
    <col min="2" max="2" width="50.28125" style="0" customWidth="1"/>
    <col min="3" max="6" width="10.71093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200" t="s">
        <v>305</v>
      </c>
      <c r="B1" s="200"/>
      <c r="C1" s="200"/>
      <c r="D1" s="200"/>
      <c r="E1" s="200"/>
      <c r="F1" s="200"/>
      <c r="G1" s="8"/>
      <c r="H1" s="8"/>
      <c r="I1" s="8"/>
      <c r="J1" s="8"/>
      <c r="K1" s="8"/>
    </row>
    <row r="2" spans="1:11" ht="12.75">
      <c r="A2" s="66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3" ht="37.5" customHeight="1">
      <c r="A3" s="202" t="s">
        <v>367</v>
      </c>
      <c r="B3" s="203"/>
      <c r="C3" s="203"/>
      <c r="D3" s="203"/>
      <c r="E3" s="203"/>
      <c r="F3" s="203"/>
      <c r="G3" s="85"/>
      <c r="H3" s="85"/>
      <c r="I3" s="8"/>
      <c r="J3" s="8"/>
      <c r="K3" s="8"/>
      <c r="L3" s="8"/>
      <c r="M3" s="8"/>
    </row>
    <row r="4" spans="1:9" s="86" customFormat="1" ht="30" customHeight="1">
      <c r="A4" s="202" t="s">
        <v>397</v>
      </c>
      <c r="B4" s="203"/>
      <c r="C4" s="203"/>
      <c r="D4" s="203"/>
      <c r="E4" s="203"/>
      <c r="F4" s="203"/>
      <c r="G4" s="85"/>
      <c r="H4" s="85"/>
      <c r="I4" s="85"/>
    </row>
    <row r="5" spans="1:9" s="86" customFormat="1" ht="23.25" customHeight="1" hidden="1">
      <c r="A5" s="202"/>
      <c r="B5" s="203"/>
      <c r="C5" s="203"/>
      <c r="D5" s="203"/>
      <c r="E5" s="203"/>
      <c r="F5" s="203"/>
      <c r="G5" s="85"/>
      <c r="H5" s="85"/>
      <c r="I5" s="85"/>
    </row>
    <row r="6" spans="1:11" ht="24" customHeight="1" hidden="1">
      <c r="A6" s="202"/>
      <c r="B6" s="202"/>
      <c r="C6" s="202"/>
      <c r="D6" s="202"/>
      <c r="E6" s="202"/>
      <c r="F6" s="203"/>
      <c r="G6" s="8"/>
      <c r="H6" s="8"/>
      <c r="I6" s="8"/>
      <c r="J6" s="8"/>
      <c r="K6" s="8"/>
    </row>
    <row r="7" spans="1:11" ht="3.75" customHeight="1">
      <c r="A7" s="202"/>
      <c r="B7" s="202"/>
      <c r="C7" s="202"/>
      <c r="D7" s="202"/>
      <c r="E7" s="202"/>
      <c r="F7" s="203"/>
      <c r="G7" s="8"/>
      <c r="H7" s="8"/>
      <c r="I7" s="8"/>
      <c r="J7" s="8"/>
      <c r="K7" s="8"/>
    </row>
    <row r="8" spans="1:11" ht="45" customHeight="1">
      <c r="A8" s="197" t="s">
        <v>402</v>
      </c>
      <c r="B8" s="198"/>
      <c r="C8" s="198"/>
      <c r="D8" s="198"/>
      <c r="E8" s="198"/>
      <c r="F8" s="198"/>
      <c r="G8" s="8"/>
      <c r="H8" s="8"/>
      <c r="I8" s="8"/>
      <c r="J8" s="8"/>
      <c r="K8" s="8"/>
    </row>
    <row r="9" spans="1:6" ht="15" customHeight="1">
      <c r="A9" s="197" t="s">
        <v>403</v>
      </c>
      <c r="B9" s="198"/>
      <c r="C9" s="198"/>
      <c r="D9" s="198"/>
      <c r="E9" s="198"/>
      <c r="F9" s="198"/>
    </row>
    <row r="10" spans="1:6" ht="9.75" customHeight="1">
      <c r="A10" s="69"/>
      <c r="B10" s="218" t="s">
        <v>2</v>
      </c>
      <c r="C10" s="219"/>
      <c r="D10" s="219"/>
      <c r="E10" s="219"/>
      <c r="F10" s="219"/>
    </row>
    <row r="11" spans="1:6" ht="18.75" customHeight="1">
      <c r="A11" s="242" t="s">
        <v>127</v>
      </c>
      <c r="B11" s="234" t="s">
        <v>3</v>
      </c>
      <c r="C11" s="236" t="s">
        <v>128</v>
      </c>
      <c r="D11" s="225" t="s">
        <v>372</v>
      </c>
      <c r="E11" s="242"/>
      <c r="F11" s="242"/>
    </row>
    <row r="12" spans="1:6" ht="18.75" customHeight="1">
      <c r="A12" s="242"/>
      <c r="B12" s="235"/>
      <c r="C12" s="237"/>
      <c r="D12" s="243" t="s">
        <v>374</v>
      </c>
      <c r="E12" s="225" t="s">
        <v>373</v>
      </c>
      <c r="F12" s="225"/>
    </row>
    <row r="13" spans="1:9" ht="22.5" customHeight="1">
      <c r="A13" s="242"/>
      <c r="B13" s="235"/>
      <c r="C13" s="238"/>
      <c r="D13" s="244"/>
      <c r="E13" s="112" t="s">
        <v>375</v>
      </c>
      <c r="F13" s="112" t="s">
        <v>404</v>
      </c>
      <c r="I13" s="11"/>
    </row>
    <row r="14" spans="1:11" ht="14.25" customHeight="1">
      <c r="A14" s="53" t="s">
        <v>5</v>
      </c>
      <c r="B14" s="12" t="s">
        <v>7</v>
      </c>
      <c r="C14" s="75" t="s">
        <v>9</v>
      </c>
      <c r="D14" s="143">
        <f>D15+D16+D17+D18+D19+D20</f>
        <v>49003.9</v>
      </c>
      <c r="E14" s="143">
        <f>E15+E16+E17+E18+E19+E20</f>
        <v>49345.100000000006</v>
      </c>
      <c r="F14" s="143">
        <f>F15+F16+F17+F18+F19+F20</f>
        <v>51078.5</v>
      </c>
      <c r="G14" s="14"/>
      <c r="H14" s="15"/>
      <c r="I14" s="9"/>
      <c r="J14" s="16"/>
      <c r="K14" s="17"/>
    </row>
    <row r="15" spans="1:10" s="77" customFormat="1" ht="32.25" customHeight="1">
      <c r="A15" s="20" t="s">
        <v>10</v>
      </c>
      <c r="B15" s="21" t="s">
        <v>11</v>
      </c>
      <c r="C15" s="27" t="s">
        <v>12</v>
      </c>
      <c r="D15" s="164">
        <f>SUM(ведомственная!G14)</f>
        <v>1860.5</v>
      </c>
      <c r="E15" s="164">
        <f>SUM(ведомственная!H14)</f>
        <v>1937.8</v>
      </c>
      <c r="F15" s="164">
        <f>SUM(ведомственная!I14)</f>
        <v>2015.1</v>
      </c>
      <c r="H15" s="78"/>
      <c r="J15" s="79"/>
    </row>
    <row r="16" spans="1:10" s="77" customFormat="1" ht="42.75" customHeight="1">
      <c r="A16" s="20" t="s">
        <v>15</v>
      </c>
      <c r="B16" s="76" t="s">
        <v>16</v>
      </c>
      <c r="C16" s="27" t="s">
        <v>17</v>
      </c>
      <c r="D16" s="164">
        <f>SUM(ведомственная!G20)</f>
        <v>3199.5</v>
      </c>
      <c r="E16" s="164">
        <f>SUM(ведомственная!H20)</f>
        <v>3346.2000000000003</v>
      </c>
      <c r="F16" s="164">
        <f>SUM(ведомственная!I20)</f>
        <v>3473.4</v>
      </c>
      <c r="H16" s="79"/>
      <c r="J16" s="79"/>
    </row>
    <row r="17" spans="1:10" s="77" customFormat="1" ht="41.25" customHeight="1">
      <c r="A17" s="34" t="s">
        <v>32</v>
      </c>
      <c r="B17" s="76" t="s">
        <v>428</v>
      </c>
      <c r="C17" s="27" t="s">
        <v>27</v>
      </c>
      <c r="D17" s="164">
        <f>SUM(ведомственная!G45)</f>
        <v>42226.4</v>
      </c>
      <c r="E17" s="164">
        <f>SUM(ведомственная!H45)</f>
        <v>43761.50000000001</v>
      </c>
      <c r="F17" s="164">
        <f>SUM(ведомственная!I45)</f>
        <v>45290</v>
      </c>
      <c r="H17" s="81"/>
      <c r="J17" s="79"/>
    </row>
    <row r="18" spans="1:6" s="77" customFormat="1" ht="16.5" customHeight="1">
      <c r="A18" s="34" t="s">
        <v>56</v>
      </c>
      <c r="B18" s="76" t="s">
        <v>24</v>
      </c>
      <c r="C18" s="27" t="s">
        <v>25</v>
      </c>
      <c r="D18" s="164">
        <f>SUM(ведомственная!G71)</f>
        <v>1000</v>
      </c>
      <c r="E18" s="164">
        <f>SUM(ведомственная!H71)</f>
        <v>0</v>
      </c>
      <c r="F18" s="164">
        <f>SUM(ведомственная!I71)</f>
        <v>0</v>
      </c>
    </row>
    <row r="19" spans="1:6" s="77" customFormat="1" ht="16.5" customHeight="1">
      <c r="A19" s="34" t="s">
        <v>138</v>
      </c>
      <c r="B19" s="76" t="s">
        <v>30</v>
      </c>
      <c r="C19" s="27" t="s">
        <v>31</v>
      </c>
      <c r="D19" s="164">
        <f>SUM(ведомственная!G72)</f>
        <v>100</v>
      </c>
      <c r="E19" s="164">
        <f>SUM(ведомственная!H72)</f>
        <v>100</v>
      </c>
      <c r="F19" s="164">
        <f>SUM(ведомственная!I72)</f>
        <v>100</v>
      </c>
    </row>
    <row r="20" spans="1:6" s="77" customFormat="1" ht="16.5" customHeight="1">
      <c r="A20" s="34" t="s">
        <v>420</v>
      </c>
      <c r="B20" s="80" t="s">
        <v>33</v>
      </c>
      <c r="C20" s="27" t="s">
        <v>34</v>
      </c>
      <c r="D20" s="164">
        <f>SUM(ведомственная!G34+ведомственная!G76)</f>
        <v>617.5</v>
      </c>
      <c r="E20" s="164">
        <f>SUM(ведомственная!H34+ведомственная!H76)</f>
        <v>199.6</v>
      </c>
      <c r="F20" s="164">
        <f>SUM(ведомственная!I34+ведомственная!I76)</f>
        <v>200</v>
      </c>
    </row>
    <row r="21" spans="1:6" s="35" customFormat="1" ht="33" customHeight="1">
      <c r="A21" s="30" t="s">
        <v>21</v>
      </c>
      <c r="B21" s="12" t="s">
        <v>41</v>
      </c>
      <c r="C21" s="5" t="s">
        <v>42</v>
      </c>
      <c r="D21" s="136">
        <f>D22</f>
        <v>664</v>
      </c>
      <c r="E21" s="136">
        <f>E22</f>
        <v>690</v>
      </c>
      <c r="F21" s="162">
        <f>F22</f>
        <v>710</v>
      </c>
    </row>
    <row r="22" spans="1:6" s="77" customFormat="1" ht="42.75" customHeight="1">
      <c r="A22" s="34" t="s">
        <v>10</v>
      </c>
      <c r="B22" s="76" t="s">
        <v>336</v>
      </c>
      <c r="C22" s="27" t="s">
        <v>337</v>
      </c>
      <c r="D22" s="164">
        <f>SUM(ведомственная!G84)</f>
        <v>664</v>
      </c>
      <c r="E22" s="164">
        <f>SUM(ведомственная!H84)</f>
        <v>690</v>
      </c>
      <c r="F22" s="164">
        <f>SUM(ведомственная!I84)</f>
        <v>710</v>
      </c>
    </row>
    <row r="23" spans="1:6" s="82" customFormat="1" ht="18.75" customHeight="1">
      <c r="A23" s="18" t="s">
        <v>40</v>
      </c>
      <c r="B23" s="18" t="s">
        <v>43</v>
      </c>
      <c r="C23" s="5" t="s">
        <v>44</v>
      </c>
      <c r="D23" s="136">
        <f>D24+D25</f>
        <v>3490</v>
      </c>
      <c r="E23" s="136">
        <f>E24+E25</f>
        <v>3630</v>
      </c>
      <c r="F23" s="162">
        <f>F24+F25</f>
        <v>3730</v>
      </c>
    </row>
    <row r="24" spans="1:11" s="77" customFormat="1" ht="16.5" customHeight="1">
      <c r="A24" s="20">
        <v>1</v>
      </c>
      <c r="B24" s="21" t="s">
        <v>45</v>
      </c>
      <c r="C24" s="27" t="s">
        <v>46</v>
      </c>
      <c r="D24" s="164">
        <f>SUM(ведомственная!G92)</f>
        <v>3090</v>
      </c>
      <c r="E24" s="164">
        <f>SUM(ведомственная!H92)</f>
        <v>3214</v>
      </c>
      <c r="F24" s="164">
        <f>SUM(ведомственная!I92)</f>
        <v>3300</v>
      </c>
      <c r="I24" s="79"/>
      <c r="J24" s="83"/>
      <c r="K24" s="79"/>
    </row>
    <row r="25" spans="1:11" s="77" customFormat="1" ht="16.5" customHeight="1">
      <c r="A25" s="20">
        <v>2</v>
      </c>
      <c r="B25" s="21" t="s">
        <v>379</v>
      </c>
      <c r="C25" s="27" t="s">
        <v>359</v>
      </c>
      <c r="D25" s="164">
        <f>SUM(ведомственная!G96)</f>
        <v>400</v>
      </c>
      <c r="E25" s="164">
        <f>SUM(ведомственная!H96)</f>
        <v>416</v>
      </c>
      <c r="F25" s="164">
        <f>SUM(ведомственная!I96)</f>
        <v>430</v>
      </c>
      <c r="I25" s="79"/>
      <c r="J25" s="83"/>
      <c r="K25" s="79"/>
    </row>
    <row r="26" spans="1:6" s="35" customFormat="1" ht="18" customHeight="1">
      <c r="A26" s="18" t="s">
        <v>125</v>
      </c>
      <c r="B26" s="12" t="s">
        <v>47</v>
      </c>
      <c r="C26" s="5" t="s">
        <v>48</v>
      </c>
      <c r="D26" s="136">
        <f>D27</f>
        <v>115500</v>
      </c>
      <c r="E26" s="136">
        <f>E27</f>
        <v>80643.4</v>
      </c>
      <c r="F26" s="162">
        <f>F27</f>
        <v>64256.6</v>
      </c>
    </row>
    <row r="27" spans="1:6" s="77" customFormat="1" ht="16.5" customHeight="1">
      <c r="A27" s="34" t="s">
        <v>10</v>
      </c>
      <c r="B27" s="76" t="s">
        <v>49</v>
      </c>
      <c r="C27" s="27" t="s">
        <v>50</v>
      </c>
      <c r="D27" s="164">
        <f>SUM(ведомственная!G101)</f>
        <v>115500</v>
      </c>
      <c r="E27" s="164">
        <f>SUM(ведомственная!H101)</f>
        <v>80643.4</v>
      </c>
      <c r="F27" s="164">
        <f>SUM(ведомственная!I101)</f>
        <v>64256.6</v>
      </c>
    </row>
    <row r="28" spans="1:10" s="35" customFormat="1" ht="18" customHeight="1">
      <c r="A28" s="30" t="s">
        <v>59</v>
      </c>
      <c r="B28" s="18" t="s">
        <v>284</v>
      </c>
      <c r="C28" s="5" t="s">
        <v>282</v>
      </c>
      <c r="D28" s="136">
        <f>D29</f>
        <v>879</v>
      </c>
      <c r="E28" s="136">
        <f>E29</f>
        <v>918</v>
      </c>
      <c r="F28" s="162">
        <f>F29</f>
        <v>950</v>
      </c>
      <c r="J28" s="38"/>
    </row>
    <row r="29" spans="1:9" s="77" customFormat="1" ht="19.5" customHeight="1">
      <c r="A29" s="34" t="s">
        <v>10</v>
      </c>
      <c r="B29" s="21" t="s">
        <v>285</v>
      </c>
      <c r="C29" s="27" t="s">
        <v>283</v>
      </c>
      <c r="D29" s="164">
        <f>SUM(ведомственная!G117)</f>
        <v>879</v>
      </c>
      <c r="E29" s="164">
        <f>SUM(ведомственная!H117)</f>
        <v>918</v>
      </c>
      <c r="F29" s="164">
        <f>SUM(ведомственная!I117)</f>
        <v>950</v>
      </c>
      <c r="H29" s="84"/>
      <c r="I29" s="79"/>
    </row>
    <row r="30" spans="1:10" s="35" customFormat="1" ht="18" customHeight="1">
      <c r="A30" s="30" t="s">
        <v>124</v>
      </c>
      <c r="B30" s="12" t="s">
        <v>60</v>
      </c>
      <c r="C30" s="5" t="s">
        <v>61</v>
      </c>
      <c r="D30" s="136">
        <f>D31+D32</f>
        <v>9336.6</v>
      </c>
      <c r="E30" s="136">
        <f>E31+E32</f>
        <v>8881.5</v>
      </c>
      <c r="F30" s="162">
        <f>F31+F32</f>
        <v>9180</v>
      </c>
      <c r="J30" s="38"/>
    </row>
    <row r="31" spans="1:9" s="77" customFormat="1" ht="34.5" customHeight="1">
      <c r="A31" s="34" t="s">
        <v>10</v>
      </c>
      <c r="B31" s="76" t="s">
        <v>89</v>
      </c>
      <c r="C31" s="27" t="s">
        <v>90</v>
      </c>
      <c r="D31" s="164">
        <f>SUM(ведомственная!G42+ведомственная!G125)</f>
        <v>150</v>
      </c>
      <c r="E31" s="164">
        <f>SUM(ведомственная!H42+ведомственная!H125)</f>
        <v>150</v>
      </c>
      <c r="F31" s="164">
        <f>SUM(ведомственная!I42+ведомственная!I125)</f>
        <v>150</v>
      </c>
      <c r="H31" s="84"/>
      <c r="I31" s="79"/>
    </row>
    <row r="32" spans="1:9" s="77" customFormat="1" ht="18" customHeight="1">
      <c r="A32" s="34" t="s">
        <v>15</v>
      </c>
      <c r="B32" s="76" t="s">
        <v>271</v>
      </c>
      <c r="C32" s="27" t="s">
        <v>272</v>
      </c>
      <c r="D32" s="164">
        <f>SUM(ведомственная!G129)</f>
        <v>9186.6</v>
      </c>
      <c r="E32" s="164">
        <f>SUM(ведомственная!H129)</f>
        <v>8731.5</v>
      </c>
      <c r="F32" s="164">
        <f>SUM(ведомственная!I129)</f>
        <v>9030</v>
      </c>
      <c r="H32" s="84"/>
      <c r="I32" s="79"/>
    </row>
    <row r="33" spans="1:6" s="35" customFormat="1" ht="18" customHeight="1">
      <c r="A33" s="18" t="s">
        <v>62</v>
      </c>
      <c r="B33" s="12" t="s">
        <v>96</v>
      </c>
      <c r="C33" s="5" t="s">
        <v>63</v>
      </c>
      <c r="D33" s="136">
        <f>D34</f>
        <v>20503.5</v>
      </c>
      <c r="E33" s="136">
        <f>E34</f>
        <v>21378</v>
      </c>
      <c r="F33" s="162">
        <f>F34</f>
        <v>22040</v>
      </c>
    </row>
    <row r="34" spans="1:6" s="77" customFormat="1" ht="16.5" customHeight="1">
      <c r="A34" s="20" t="s">
        <v>10</v>
      </c>
      <c r="B34" s="76" t="s">
        <v>64</v>
      </c>
      <c r="C34" s="27" t="s">
        <v>65</v>
      </c>
      <c r="D34" s="164">
        <f>SUM(ведомственная!G146)</f>
        <v>20503.5</v>
      </c>
      <c r="E34" s="164">
        <f>SUM(ведомственная!H146)</f>
        <v>21378</v>
      </c>
      <c r="F34" s="164">
        <f>SUM(ведомственная!I146)</f>
        <v>22040</v>
      </c>
    </row>
    <row r="35" spans="1:6" s="35" customFormat="1" ht="21" customHeight="1">
      <c r="A35" s="18" t="s">
        <v>126</v>
      </c>
      <c r="B35" s="12" t="s">
        <v>66</v>
      </c>
      <c r="C35" s="5" t="s">
        <v>67</v>
      </c>
      <c r="D35" s="136">
        <f>D36+D38+D37</f>
        <v>21789.1</v>
      </c>
      <c r="E35" s="136">
        <f>E36+E38+E37</f>
        <v>22693.5</v>
      </c>
      <c r="F35" s="162">
        <f>F36+F38+F37</f>
        <v>23598.999999999996</v>
      </c>
    </row>
    <row r="36" spans="1:6" s="77" customFormat="1" ht="16.5" customHeight="1">
      <c r="A36" s="20" t="s">
        <v>10</v>
      </c>
      <c r="B36" s="76" t="s">
        <v>280</v>
      </c>
      <c r="C36" s="27" t="s">
        <v>279</v>
      </c>
      <c r="D36" s="164">
        <f>SUM(ведомственная!G157)</f>
        <v>529.1</v>
      </c>
      <c r="E36" s="164">
        <f>SUM(ведомственная!H157)</f>
        <v>550.3</v>
      </c>
      <c r="F36" s="164">
        <f>SUM(ведомственная!I157)</f>
        <v>572.3</v>
      </c>
    </row>
    <row r="37" spans="1:6" s="77" customFormat="1" ht="16.5" customHeight="1">
      <c r="A37" s="20" t="s">
        <v>15</v>
      </c>
      <c r="B37" s="76" t="s">
        <v>351</v>
      </c>
      <c r="C37" s="27" t="s">
        <v>350</v>
      </c>
      <c r="D37" s="164">
        <f>SUM(ведомственная!G162)</f>
        <v>895.5</v>
      </c>
      <c r="E37" s="164">
        <f>SUM(ведомственная!H162)</f>
        <v>931.3</v>
      </c>
      <c r="F37" s="164">
        <f>SUM(ведомственная!I162)</f>
        <v>968.6</v>
      </c>
    </row>
    <row r="38" spans="1:6" s="77" customFormat="1" ht="16.5" customHeight="1">
      <c r="A38" s="20" t="s">
        <v>32</v>
      </c>
      <c r="B38" s="76" t="s">
        <v>68</v>
      </c>
      <c r="C38" s="27" t="s">
        <v>69</v>
      </c>
      <c r="D38" s="164">
        <f>SUM(ведомственная!G165)</f>
        <v>20364.5</v>
      </c>
      <c r="E38" s="164">
        <f>SUM(ведомственная!H165)</f>
        <v>21211.9</v>
      </c>
      <c r="F38" s="164">
        <f>SUM(ведомственная!I165)</f>
        <v>22058.1</v>
      </c>
    </row>
    <row r="39" spans="1:7" s="82" customFormat="1" ht="18" customHeight="1">
      <c r="A39" s="18" t="s">
        <v>126</v>
      </c>
      <c r="B39" s="12" t="s">
        <v>71</v>
      </c>
      <c r="C39" s="5" t="s">
        <v>72</v>
      </c>
      <c r="D39" s="136">
        <f>D40</f>
        <v>2886.3</v>
      </c>
      <c r="E39" s="136">
        <f>E40</f>
        <v>3000</v>
      </c>
      <c r="F39" s="162">
        <f>F40</f>
        <v>3100</v>
      </c>
      <c r="G39" s="35"/>
    </row>
    <row r="40" spans="1:6" s="77" customFormat="1" ht="16.5" customHeight="1">
      <c r="A40" s="20" t="s">
        <v>10</v>
      </c>
      <c r="B40" s="76" t="s">
        <v>73</v>
      </c>
      <c r="C40" s="27" t="s">
        <v>74</v>
      </c>
      <c r="D40" s="164">
        <f>SUM(ведомственная!G173)</f>
        <v>2886.3</v>
      </c>
      <c r="E40" s="164">
        <f>SUM(ведомственная!H173)</f>
        <v>3000</v>
      </c>
      <c r="F40" s="164">
        <f>SUM(ведомственная!I173)</f>
        <v>3100</v>
      </c>
    </row>
    <row r="41" spans="1:7" s="82" customFormat="1" ht="19.5" customHeight="1">
      <c r="A41" s="70" t="s">
        <v>70</v>
      </c>
      <c r="B41" s="18" t="s">
        <v>75</v>
      </c>
      <c r="C41" s="5" t="s">
        <v>76</v>
      </c>
      <c r="D41" s="136">
        <f>D42</f>
        <v>3282.4</v>
      </c>
      <c r="E41" s="136">
        <f>E42</f>
        <v>3413.7</v>
      </c>
      <c r="F41" s="162">
        <f>F42</f>
        <v>3540</v>
      </c>
      <c r="G41" s="35"/>
    </row>
    <row r="42" spans="1:6" s="77" customFormat="1" ht="14.25" customHeight="1">
      <c r="A42" s="20">
        <v>1</v>
      </c>
      <c r="B42" s="76" t="s">
        <v>77</v>
      </c>
      <c r="C42" s="27" t="s">
        <v>78</v>
      </c>
      <c r="D42" s="164">
        <f>SUM(ведомственная!G178)</f>
        <v>3282.4</v>
      </c>
      <c r="E42" s="164">
        <f>SUM(ведомственная!H178)</f>
        <v>3413.7</v>
      </c>
      <c r="F42" s="164">
        <f>SUM(ведомственная!I178)</f>
        <v>3540</v>
      </c>
    </row>
    <row r="43" spans="1:8" ht="28.5" customHeight="1" hidden="1">
      <c r="A43" s="20" t="s">
        <v>28</v>
      </c>
      <c r="B43" s="21" t="s">
        <v>81</v>
      </c>
      <c r="C43" s="27" t="s">
        <v>78</v>
      </c>
      <c r="D43" s="164"/>
      <c r="E43" s="164"/>
      <c r="F43" s="165">
        <f>F44</f>
        <v>0</v>
      </c>
      <c r="H43" s="17"/>
    </row>
    <row r="44" spans="1:6" ht="30" customHeight="1" hidden="1">
      <c r="A44" s="20" t="s">
        <v>29</v>
      </c>
      <c r="B44" s="20" t="s">
        <v>111</v>
      </c>
      <c r="C44" s="27" t="s">
        <v>78</v>
      </c>
      <c r="D44" s="164"/>
      <c r="E44" s="164"/>
      <c r="F44" s="165">
        <f>SUM(F45)</f>
        <v>0</v>
      </c>
    </row>
    <row r="45" spans="1:6" ht="29.25" customHeight="1" hidden="1">
      <c r="A45" s="20" t="s">
        <v>119</v>
      </c>
      <c r="B45" s="20" t="s">
        <v>100</v>
      </c>
      <c r="C45" s="27" t="s">
        <v>78</v>
      </c>
      <c r="D45" s="164"/>
      <c r="E45" s="164"/>
      <c r="F45" s="165">
        <v>0</v>
      </c>
    </row>
    <row r="46" spans="1:6" ht="18" customHeight="1" hidden="1">
      <c r="A46" s="239" t="s">
        <v>381</v>
      </c>
      <c r="B46" s="240"/>
      <c r="C46" s="241"/>
      <c r="D46" s="136" t="e">
        <f>SUM(расходы!F190)</f>
        <v>#REF!</v>
      </c>
      <c r="E46" s="136" t="e">
        <f>SUM(расходы!G190)</f>
        <v>#REF!</v>
      </c>
      <c r="F46" s="136" t="e">
        <f>SUM(расходы!H190)</f>
        <v>#REF!</v>
      </c>
    </row>
    <row r="47" spans="1:6" ht="18" customHeight="1">
      <c r="A47" s="177"/>
      <c r="B47" s="182" t="s">
        <v>79</v>
      </c>
      <c r="C47" s="183"/>
      <c r="D47" s="136">
        <f>D14+D21+D23+D26+D28+D30+D33+D35+D39+D41+D45</f>
        <v>227334.8</v>
      </c>
      <c r="E47" s="136">
        <f>E14+E21+E23+E26+E28+E30+E33+E35+E39+E41+E45</f>
        <v>194593.2</v>
      </c>
      <c r="F47" s="136">
        <f>F14+F21+F23+F26+F28+F30+F33+F35+F39+F41+F45</f>
        <v>182184.1</v>
      </c>
    </row>
    <row r="48" spans="1:6" ht="27" customHeight="1" hidden="1">
      <c r="A48" s="163"/>
      <c r="B48" s="184" t="s">
        <v>392</v>
      </c>
      <c r="C48" s="166"/>
      <c r="D48" s="162" t="e">
        <f>D14+D21+D23+D26+D28+D30+D33+D35+D39+D41+D46</f>
        <v>#REF!</v>
      </c>
      <c r="E48" s="162" t="e">
        <f>E14+E21+E23+E26+E28+E30+E33+E35+E39+E41+E46</f>
        <v>#REF!</v>
      </c>
      <c r="F48" s="162" t="e">
        <f>F14+F21+F23+F26+F28+F30+F33+F35+F39+F41+F46</f>
        <v>#REF!</v>
      </c>
    </row>
    <row r="49" spans="1:6" ht="15.75">
      <c r="A49" s="47"/>
      <c r="B49" s="48"/>
      <c r="C49" s="50"/>
      <c r="D49" s="50"/>
      <c r="E49" s="50"/>
      <c r="F49" s="38"/>
    </row>
    <row r="50" spans="1:6" ht="12.75">
      <c r="A50" s="193"/>
      <c r="B50" s="193"/>
      <c r="C50" s="193"/>
      <c r="D50" s="193"/>
      <c r="E50" s="193"/>
      <c r="F50" s="193"/>
    </row>
    <row r="51" spans="1:5" ht="12.75">
      <c r="A51" s="71"/>
      <c r="B51" s="6"/>
      <c r="C51" s="6"/>
      <c r="D51" s="6"/>
      <c r="E51" s="6"/>
    </row>
    <row r="52" spans="1:6" ht="12.75">
      <c r="A52" s="193"/>
      <c r="B52" s="193"/>
      <c r="C52" s="193"/>
      <c r="D52" s="193"/>
      <c r="E52" s="193"/>
      <c r="F52" s="193"/>
    </row>
  </sheetData>
  <sheetProtection/>
  <mergeCells count="18">
    <mergeCell ref="A52:F52"/>
    <mergeCell ref="A1:F1"/>
    <mergeCell ref="A6:F6"/>
    <mergeCell ref="A9:F9"/>
    <mergeCell ref="B10:F10"/>
    <mergeCell ref="D11:F11"/>
    <mergeCell ref="D12:D13"/>
    <mergeCell ref="E12:F12"/>
    <mergeCell ref="A11:A13"/>
    <mergeCell ref="A3:F3"/>
    <mergeCell ref="A4:F4"/>
    <mergeCell ref="A7:F7"/>
    <mergeCell ref="A5:F5"/>
    <mergeCell ref="A50:F50"/>
    <mergeCell ref="B11:B13"/>
    <mergeCell ref="C11:C13"/>
    <mergeCell ref="A8:F8"/>
    <mergeCell ref="A46:C46"/>
  </mergeCells>
  <printOptions/>
  <pageMargins left="0.4330708661417323" right="0.03937007874015748" top="0.15748031496062992" bottom="0.15748031496062992" header="0" footer="0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8">
      <selection activeCell="G21" sqref="G21"/>
    </sheetView>
  </sheetViews>
  <sheetFormatPr defaultColWidth="9.140625" defaultRowHeight="12.75"/>
  <cols>
    <col min="1" max="1" width="24.7109375" style="0" customWidth="1"/>
    <col min="2" max="2" width="43.28125" style="0" customWidth="1"/>
    <col min="3" max="5" width="10.7109375" style="0" customWidth="1"/>
    <col min="6" max="6" width="9.140625" style="0" customWidth="1"/>
  </cols>
  <sheetData>
    <row r="1" spans="1:7" ht="12.75">
      <c r="A1" s="200" t="s">
        <v>356</v>
      </c>
      <c r="B1" s="201"/>
      <c r="C1" s="201"/>
      <c r="D1" s="201"/>
      <c r="E1" s="201"/>
      <c r="F1" s="8"/>
      <c r="G1" s="8"/>
    </row>
    <row r="2" spans="1:7" ht="4.5" customHeight="1">
      <c r="A2" s="7"/>
      <c r="B2" s="7"/>
      <c r="C2" s="7"/>
      <c r="D2" s="7"/>
      <c r="E2" s="7"/>
      <c r="F2" s="8"/>
      <c r="G2" s="8"/>
    </row>
    <row r="3" spans="1:13" ht="41.25" customHeight="1">
      <c r="A3" s="202" t="s">
        <v>368</v>
      </c>
      <c r="B3" s="203"/>
      <c r="C3" s="203"/>
      <c r="D3" s="203"/>
      <c r="E3" s="203"/>
      <c r="F3" s="85"/>
      <c r="G3" s="85"/>
      <c r="H3" s="85"/>
      <c r="I3" s="8"/>
      <c r="J3" s="8"/>
      <c r="K3" s="8"/>
      <c r="L3" s="8"/>
      <c r="M3" s="8"/>
    </row>
    <row r="4" spans="1:9" s="86" customFormat="1" ht="14.25" customHeight="1" hidden="1">
      <c r="A4" s="66"/>
      <c r="B4" s="85"/>
      <c r="C4" s="85"/>
      <c r="D4" s="85"/>
      <c r="E4" s="85"/>
      <c r="F4" s="85"/>
      <c r="G4" s="85"/>
      <c r="H4" s="85"/>
      <c r="I4" s="85"/>
    </row>
    <row r="5" spans="1:9" s="86" customFormat="1" ht="27" customHeight="1">
      <c r="A5" s="202" t="s">
        <v>397</v>
      </c>
      <c r="B5" s="203"/>
      <c r="C5" s="203"/>
      <c r="D5" s="203"/>
      <c r="E5" s="203"/>
      <c r="F5" s="85"/>
      <c r="G5" s="85"/>
      <c r="H5" s="85"/>
      <c r="I5" s="85"/>
    </row>
    <row r="6" spans="1:7" ht="13.5" customHeight="1">
      <c r="A6" s="202"/>
      <c r="B6" s="202"/>
      <c r="C6" s="202"/>
      <c r="D6" s="66"/>
      <c r="E6" s="66"/>
      <c r="F6" s="8"/>
      <c r="G6" s="8"/>
    </row>
    <row r="7" spans="1:5" ht="54" customHeight="1">
      <c r="A7" s="197" t="s">
        <v>421</v>
      </c>
      <c r="B7" s="198"/>
      <c r="C7" s="198"/>
      <c r="D7" s="198"/>
      <c r="E7" s="198"/>
    </row>
    <row r="8" spans="1:5" ht="10.5" customHeight="1">
      <c r="A8" s="245" t="s">
        <v>380</v>
      </c>
      <c r="B8" s="201"/>
      <c r="C8" s="201"/>
      <c r="D8" s="201"/>
      <c r="E8" s="201"/>
    </row>
    <row r="9" spans="1:5" ht="17.25" customHeight="1">
      <c r="A9" s="225" t="s">
        <v>204</v>
      </c>
      <c r="B9" s="225" t="s">
        <v>3</v>
      </c>
      <c r="C9" s="225" t="s">
        <v>372</v>
      </c>
      <c r="D9" s="225"/>
      <c r="E9" s="225"/>
    </row>
    <row r="10" spans="1:5" ht="17.25" customHeight="1">
      <c r="A10" s="225"/>
      <c r="B10" s="225"/>
      <c r="C10" s="225" t="s">
        <v>374</v>
      </c>
      <c r="D10" s="225" t="s">
        <v>373</v>
      </c>
      <c r="E10" s="225"/>
    </row>
    <row r="11" spans="1:5" ht="21.75" customHeight="1">
      <c r="A11" s="225"/>
      <c r="B11" s="225"/>
      <c r="C11" s="225"/>
      <c r="D11" s="112" t="s">
        <v>375</v>
      </c>
      <c r="E11" s="112" t="s">
        <v>404</v>
      </c>
    </row>
    <row r="12" spans="1:7" ht="45.75" customHeight="1">
      <c r="A12" s="168" t="s">
        <v>249</v>
      </c>
      <c r="B12" s="169" t="s">
        <v>250</v>
      </c>
      <c r="C12" s="170">
        <f>SUM(C13)</f>
        <v>52484.59999999998</v>
      </c>
      <c r="D12" s="170">
        <f>SUM(D13)</f>
        <v>16311.299999999988</v>
      </c>
      <c r="E12" s="170">
        <f>SUM(E13)</f>
        <v>4016.4000000000233</v>
      </c>
      <c r="F12" s="148"/>
      <c r="G12" s="167"/>
    </row>
    <row r="13" spans="1:5" ht="36" customHeight="1">
      <c r="A13" s="168" t="s">
        <v>251</v>
      </c>
      <c r="B13" s="169" t="s">
        <v>252</v>
      </c>
      <c r="C13" s="170">
        <f>SUM(C22)</f>
        <v>52484.59999999998</v>
      </c>
      <c r="D13" s="170">
        <f>SUM(D22)</f>
        <v>16311.299999999988</v>
      </c>
      <c r="E13" s="170">
        <f>SUM(E22)</f>
        <v>4016.4000000000233</v>
      </c>
    </row>
    <row r="14" spans="1:5" ht="24" customHeight="1">
      <c r="A14" s="171" t="s">
        <v>253</v>
      </c>
      <c r="B14" s="172" t="s">
        <v>254</v>
      </c>
      <c r="C14" s="173">
        <f aca="true" t="shared" si="0" ref="C14:E16">SUM(C15)</f>
        <v>-174850.2</v>
      </c>
      <c r="D14" s="173">
        <f t="shared" si="0"/>
        <v>-182595.2</v>
      </c>
      <c r="E14" s="173">
        <f t="shared" si="0"/>
        <v>-186312.8</v>
      </c>
    </row>
    <row r="15" spans="1:5" ht="22.5" customHeight="1">
      <c r="A15" s="171" t="s">
        <v>255</v>
      </c>
      <c r="B15" s="172" t="s">
        <v>256</v>
      </c>
      <c r="C15" s="173">
        <f t="shared" si="0"/>
        <v>-174850.2</v>
      </c>
      <c r="D15" s="173">
        <f t="shared" si="0"/>
        <v>-182595.2</v>
      </c>
      <c r="E15" s="173">
        <f t="shared" si="0"/>
        <v>-186312.8</v>
      </c>
    </row>
    <row r="16" spans="1:5" ht="32.25" customHeight="1">
      <c r="A16" s="171" t="s">
        <v>257</v>
      </c>
      <c r="B16" s="172" t="s">
        <v>258</v>
      </c>
      <c r="C16" s="173">
        <f t="shared" si="0"/>
        <v>-174850.2</v>
      </c>
      <c r="D16" s="173">
        <f t="shared" si="0"/>
        <v>-182595.2</v>
      </c>
      <c r="E16" s="173">
        <f t="shared" si="0"/>
        <v>-186312.8</v>
      </c>
    </row>
    <row r="17" spans="1:5" ht="56.25" customHeight="1">
      <c r="A17" s="171" t="s">
        <v>259</v>
      </c>
      <c r="B17" s="172" t="s">
        <v>389</v>
      </c>
      <c r="C17" s="173">
        <f>SUM(-доходы!D60)</f>
        <v>-174850.2</v>
      </c>
      <c r="D17" s="173">
        <f>SUM(-доходы!E60)</f>
        <v>-182595.2</v>
      </c>
      <c r="E17" s="173">
        <f>SUM(-доходы!F60)</f>
        <v>-186312.8</v>
      </c>
    </row>
    <row r="18" spans="1:5" ht="27" customHeight="1">
      <c r="A18" s="171" t="s">
        <v>260</v>
      </c>
      <c r="B18" s="172" t="s">
        <v>261</v>
      </c>
      <c r="C18" s="173">
        <f aca="true" t="shared" si="1" ref="C18:E20">SUM(C19)</f>
        <v>227334.8</v>
      </c>
      <c r="D18" s="173">
        <f t="shared" si="1"/>
        <v>198906.5</v>
      </c>
      <c r="E18" s="173">
        <f t="shared" si="1"/>
        <v>190329.2</v>
      </c>
    </row>
    <row r="19" spans="1:5" ht="27" customHeight="1">
      <c r="A19" s="171" t="s">
        <v>262</v>
      </c>
      <c r="B19" s="172" t="s">
        <v>263</v>
      </c>
      <c r="C19" s="173">
        <f t="shared" si="1"/>
        <v>227334.8</v>
      </c>
      <c r="D19" s="173">
        <f t="shared" si="1"/>
        <v>198906.5</v>
      </c>
      <c r="E19" s="173">
        <f t="shared" si="1"/>
        <v>190329.2</v>
      </c>
    </row>
    <row r="20" spans="1:5" ht="33" customHeight="1">
      <c r="A20" s="171" t="s">
        <v>264</v>
      </c>
      <c r="B20" s="172" t="s">
        <v>265</v>
      </c>
      <c r="C20" s="173">
        <f t="shared" si="1"/>
        <v>227334.8</v>
      </c>
      <c r="D20" s="173">
        <f t="shared" si="1"/>
        <v>198906.5</v>
      </c>
      <c r="E20" s="173">
        <f t="shared" si="1"/>
        <v>190329.2</v>
      </c>
    </row>
    <row r="21" spans="1:5" ht="52.5" customHeight="1">
      <c r="A21" s="171" t="s">
        <v>266</v>
      </c>
      <c r="B21" s="172" t="s">
        <v>390</v>
      </c>
      <c r="C21" s="173">
        <f>SUM(ведомственная!N233)</f>
        <v>227334.8</v>
      </c>
      <c r="D21" s="173">
        <f>SUM(ведомственная!O233)</f>
        <v>198906.5</v>
      </c>
      <c r="E21" s="173">
        <f>SUM(ведомственная!P233)</f>
        <v>190329.2</v>
      </c>
    </row>
    <row r="22" spans="1:5" ht="19.5" customHeight="1">
      <c r="A22" s="246" t="s">
        <v>267</v>
      </c>
      <c r="B22" s="246"/>
      <c r="C22" s="174">
        <f>SUM(C14+C18)</f>
        <v>52484.59999999998</v>
      </c>
      <c r="D22" s="174">
        <f>SUM(D14+D18)</f>
        <v>16311.299999999988</v>
      </c>
      <c r="E22" s="174">
        <f>SUM(E14+E18)</f>
        <v>4016.4000000000233</v>
      </c>
    </row>
    <row r="23" spans="2:5" ht="14.25" customHeight="1">
      <c r="B23" s="52"/>
      <c r="C23" s="52"/>
      <c r="D23" s="52"/>
      <c r="E23" s="52"/>
    </row>
    <row r="24" spans="2:5" ht="19.5" customHeight="1">
      <c r="B24" s="52"/>
      <c r="C24" s="52"/>
      <c r="D24" s="52"/>
      <c r="E24" s="52"/>
    </row>
    <row r="25" spans="2:5" ht="14.25" customHeight="1">
      <c r="B25" s="52"/>
      <c r="C25" s="52"/>
      <c r="D25" s="52"/>
      <c r="E25" s="52"/>
    </row>
    <row r="26" spans="2:5" ht="14.25" customHeight="1">
      <c r="B26" s="52"/>
      <c r="C26" s="52"/>
      <c r="D26" s="52"/>
      <c r="E26" s="52"/>
    </row>
    <row r="27" spans="2:5" ht="15.75" customHeight="1">
      <c r="B27" s="52"/>
      <c r="C27" s="52"/>
      <c r="D27" s="52"/>
      <c r="E27" s="52"/>
    </row>
  </sheetData>
  <sheetProtection/>
  <mergeCells count="12">
    <mergeCell ref="A22:B22"/>
    <mergeCell ref="A5:E5"/>
    <mergeCell ref="A3:E3"/>
    <mergeCell ref="A7:E7"/>
    <mergeCell ref="A9:A11"/>
    <mergeCell ref="B9:B11"/>
    <mergeCell ref="A6:C6"/>
    <mergeCell ref="A1:E1"/>
    <mergeCell ref="C9:E9"/>
    <mergeCell ref="C10:C11"/>
    <mergeCell ref="D10:E10"/>
    <mergeCell ref="A8:E8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2023-11-09T12:24:09Z</cp:lastPrinted>
  <dcterms:created xsi:type="dcterms:W3CDTF">1996-10-08T23:32:33Z</dcterms:created>
  <dcterms:modified xsi:type="dcterms:W3CDTF">2023-12-19T14:44:01Z</dcterms:modified>
  <cp:category/>
  <cp:version/>
  <cp:contentType/>
  <cp:contentStatus/>
</cp:coreProperties>
</file>