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7"/>
  </bookViews>
  <sheets>
    <sheet name="отчет" sheetId="1" r:id="rId1"/>
    <sheet name="источники" sheetId="2" r:id="rId2"/>
    <sheet name="справка о численности" sheetId="3" r:id="rId3"/>
    <sheet name="КД" sheetId="4" r:id="rId4"/>
    <sheet name="справка" sheetId="5" r:id="rId5"/>
    <sheet name="прил 1" sheetId="6" r:id="rId6"/>
    <sheet name="прил 2" sheetId="7" r:id="rId7"/>
    <sheet name="прил 3" sheetId="8" r:id="rId8"/>
    <sheet name="прил 4" sheetId="9" r:id="rId9"/>
  </sheets>
  <definedNames/>
  <calcPr fullCalcOnLoad="1"/>
</workbook>
</file>

<file path=xl/sharedStrings.xml><?xml version="1.0" encoding="utf-8"?>
<sst xmlns="http://schemas.openxmlformats.org/spreadsheetml/2006/main" count="2575" uniqueCount="994">
  <si>
    <t xml:space="preserve">939 0300 </t>
  </si>
  <si>
    <t>Защита населения и территорий от чрезвычайных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</si>
  <si>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</si>
  <si>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Наименование показателя</t>
  </si>
  <si>
    <t xml:space="preserve"> РАЗДЕЛ 1.   Д о х о д ы</t>
  </si>
  <si>
    <t>ШТРАФЫ, САНКЦИИ, ВОЗМЕЩЕНИЕ УЩЕРБА</t>
  </si>
  <si>
    <t>БЕЗВОЗМЕЗДНЫЕ ПОСТУПЛЕНИЯ</t>
  </si>
  <si>
    <t>РАЗДЕЛ 2.  Р а с х о д ы</t>
  </si>
  <si>
    <t>Культура</t>
  </si>
  <si>
    <t>Код</t>
  </si>
  <si>
    <t>000  1 16 00000 00 0000 000</t>
  </si>
  <si>
    <t>Безвозмездные поступления от других бюджетов бюджетной системы Российской Федерации</t>
  </si>
  <si>
    <t>Прочие услуги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</si>
  <si>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</si>
  <si>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</si>
  <si>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</si>
  <si>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</si>
  <si>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</si>
  <si>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</si>
  <si>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</si>
  <si>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ОБЩЕГОСУДАРСТВЕННЫЕ ВОПРОСЫ</t>
  </si>
  <si>
    <t>Субвенции местным бюджетам на выполнение передаваемых полномочий субъектов Российской Федерации</t>
  </si>
  <si>
    <t>И т о г о    д о х о д о в:</t>
  </si>
  <si>
    <t>МУНИЦИПАЛЬНЫЙ СОВЕТ МО СОСНОВАЯ ПОЛЯНА</t>
  </si>
  <si>
    <t>МЕСТНАЯ АДМИНИСТРАЦИЯ МО СОСНОВАЯ ПОЛЯНА</t>
  </si>
  <si>
    <t>Формирование архивных фондов органов местного  самоуправления, муниципальных предприятий и учреждений</t>
  </si>
  <si>
    <t>Благоустройство</t>
  </si>
  <si>
    <t>Озеленение территорий муниципального образования</t>
  </si>
  <si>
    <t>Периодическая печать и издательства</t>
  </si>
  <si>
    <t>Охрана семьи и детства</t>
  </si>
  <si>
    <t>И т о г о    р а с х о д о в: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</si>
  <si>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</si>
  <si>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НАЦИОНАЛЬНАЯ ЭКОНОМИКА</t>
  </si>
  <si>
    <t>Содержание муниципальной информационной службы</t>
  </si>
  <si>
    <t>Утверждено по бюджету</t>
  </si>
  <si>
    <t xml:space="preserve">Исполнено   </t>
  </si>
  <si>
    <t xml:space="preserve">Отчет об исполнении бюджета     </t>
  </si>
  <si>
    <t>Функционирование высшего должностного лица субъекта Российской Федерации и муниципального образования</t>
  </si>
  <si>
    <t>внутригородского муниципального образования Санкт-Петербурга</t>
  </si>
  <si>
    <t>НАЛОГОВЫЕ И НЕНАЛОГОВЫЕ ДОХОДЫ</t>
  </si>
  <si>
    <t>000  1 13 00000 00 0000 000</t>
  </si>
  <si>
    <t>000  2 02 00000 00 0000 000</t>
  </si>
  <si>
    <t>000  2 00 00000 00 0000 000</t>
  </si>
  <si>
    <t>Массовый спорт</t>
  </si>
  <si>
    <t>Средства массовой информации</t>
  </si>
  <si>
    <t>Общеэкономические вопросы</t>
  </si>
  <si>
    <t>Источники внутреннего финансирования дефицита бюджета</t>
  </si>
  <si>
    <t>тыс. руб.</t>
  </si>
  <si>
    <t xml:space="preserve">Наименование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</si>
  <si>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</si>
  <si>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</si>
  <si>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</si>
  <si>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</si>
  <si>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</si>
  <si>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</si>
  <si>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</si>
  <si>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</si>
  <si>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</si>
  <si>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</si>
  <si>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</si>
  <si>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</si>
  <si>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</si>
  <si>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</si>
  <si>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</si>
  <si>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</si>
  <si>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</si>
  <si>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</si>
  <si>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Всего источников финансирования дефицита бюджета</t>
  </si>
  <si>
    <t>000  1 13 02993 03 0000 130</t>
  </si>
  <si>
    <t>867  1 13 02993 03 0100 130</t>
  </si>
  <si>
    <t>000  1 13 02000 00 0000 130</t>
  </si>
  <si>
    <t xml:space="preserve">000 1 14 00000 00 0000 000 </t>
  </si>
  <si>
    <t>ДОХОДЫ ОТ ПРОДАЖИ МАТЕРИАЛЬНЫХ И НЕМАТЕРИАЛЬНЫХ АКТИВОВ</t>
  </si>
  <si>
    <t>000 1 14 02030 03 0000 410</t>
  </si>
  <si>
    <t>939 1 14 02033 03 0000 410</t>
  </si>
  <si>
    <t>939 0400</t>
  </si>
  <si>
    <t xml:space="preserve">939 0401 </t>
  </si>
  <si>
    <t xml:space="preserve">939 0500 </t>
  </si>
  <si>
    <t xml:space="preserve">939 0503 </t>
  </si>
  <si>
    <t>Благоустройство придомовых территорий и дворовых территорий</t>
  </si>
  <si>
    <t xml:space="preserve">939 0700 </t>
  </si>
  <si>
    <t>939 0705</t>
  </si>
  <si>
    <t>КУЛЬТУРА, КИНЕМАТОГРАФИЯ</t>
  </si>
  <si>
    <t xml:space="preserve">939 0800 </t>
  </si>
  <si>
    <t xml:space="preserve">939 0801 </t>
  </si>
  <si>
    <t xml:space="preserve">939 1000 </t>
  </si>
  <si>
    <t>939 1004</t>
  </si>
  <si>
    <t xml:space="preserve">939 1100 </t>
  </si>
  <si>
    <t xml:space="preserve">939 1102 </t>
  </si>
  <si>
    <t>ФИЗИЧЕСКАЯ КУЛЬТУРА И СПОРТ</t>
  </si>
  <si>
    <t>939 1200</t>
  </si>
  <si>
    <t xml:space="preserve">939 1202 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</si>
  <si>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</si>
  <si>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</si>
  <si>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945 </t>
  </si>
  <si>
    <t xml:space="preserve">945 0100 </t>
  </si>
  <si>
    <t>945 0102</t>
  </si>
  <si>
    <t xml:space="preserve">945 0103 </t>
  </si>
  <si>
    <t>Уплата налогов, сборов и иных платежей</t>
  </si>
  <si>
    <t>Профессиональная подготовка, переподготовка и повышение квалификации</t>
  </si>
  <si>
    <t xml:space="preserve">939 </t>
  </si>
  <si>
    <t xml:space="preserve">939 0100 </t>
  </si>
  <si>
    <t xml:space="preserve">939 0104 </t>
  </si>
  <si>
    <t xml:space="preserve">939 0113 </t>
  </si>
  <si>
    <t>000 1 13 02990 00 0000 130</t>
  </si>
  <si>
    <t>Прочие доходы от компенсации затрат государства</t>
  </si>
  <si>
    <t>000  1 17 00000 00 0000 000</t>
  </si>
  <si>
    <t>939  1 17 05030 03 0000 180</t>
  </si>
  <si>
    <t>ПРОЧИЕ НЕНАЛОГОВЫЕ ДОХОДЫ</t>
  </si>
  <si>
    <t>Прочие неналоговые доходы</t>
  </si>
  <si>
    <t>981</t>
  </si>
  <si>
    <t>ИЗБИРАТЕЛЬНАЯ КОМИССИЯ МО</t>
  </si>
  <si>
    <t>981 0100</t>
  </si>
  <si>
    <t>981 0107</t>
  </si>
  <si>
    <t>Обеспечение проведения выборов и референдумов</t>
  </si>
  <si>
    <t>Иные закупки товаров, работ и услуг для обеспечения государственных (муниципальных) нужд</t>
  </si>
  <si>
    <t>939 0111</t>
  </si>
  <si>
    <t>Резервные фонды</t>
  </si>
  <si>
    <t>Резервные средства</t>
  </si>
  <si>
    <t>Публичные нормативные социальные выплаты гражданам</t>
  </si>
  <si>
    <t>Расходы на выплаты персоналу государственных (муниципальных ) органов</t>
  </si>
  <si>
    <t xml:space="preserve">Утверждено  по бюджету </t>
  </si>
  <si>
    <t>Организация и проведение досуговых мероприятий для жителей муниципального образования</t>
  </si>
  <si>
    <t>Прочие доходы от компенсации затрат бюджетов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</si>
  <si>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</si>
  <si>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</si>
  <si>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</si>
  <si>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</si>
  <si>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</si>
  <si>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Содержание Главы муниципального образования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</si>
  <si>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</si>
  <si>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</si>
  <si>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</si>
  <si>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</si>
  <si>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</si>
  <si>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</si>
  <si>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Проведение работ по военно-патриотическому воспитанию граждан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</si>
  <si>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</si>
  <si>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</si>
  <si>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</si>
  <si>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</si>
  <si>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учеты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</si>
  <si>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</si>
  <si>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</si>
  <si>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</si>
  <si>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</si>
  <si>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Социальные выплаты гражданам, кроме публичных нормативных социальных выплат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</si>
  <si>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</si>
  <si>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</si>
  <si>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власти субъектов Российской Федерации, местных администраций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</si>
  <si>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</si>
  <si>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000  1 00 00000 00 0000 000</t>
  </si>
  <si>
    <t>Доходы от компенсации затрат государства</t>
  </si>
  <si>
    <t>945 0102 00200 00011</t>
  </si>
  <si>
    <t>945 0102 00200 00011 120</t>
  </si>
  <si>
    <t>945 0102 00200 00011 100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</si>
  <si>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</si>
  <si>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945 0102 00200 00011 121</t>
  </si>
  <si>
    <t>945 0102 00200 00011 129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</si>
  <si>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</si>
  <si>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</si>
  <si>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945 0102 00200 00011 200</t>
  </si>
  <si>
    <t>945 0102 00200 00011 240</t>
  </si>
  <si>
    <t>945 0102 00200 00011 244</t>
  </si>
  <si>
    <t>Закупка товаров, работ и услуг для обеспечения государственных (муниципальных) нужд</t>
  </si>
  <si>
    <t xml:space="preserve">945 0103 00200 00021 </t>
  </si>
  <si>
    <t>945 0103 00200 00021 100</t>
  </si>
  <si>
    <t xml:space="preserve">945 0103 00200 00021 120 </t>
  </si>
  <si>
    <t>945 0103 00200 00021 123</t>
  </si>
  <si>
    <t>Иные выплаты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</si>
  <si>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945 0103 00200 00022 </t>
  </si>
  <si>
    <t>945 0103 00200 00022 100</t>
  </si>
  <si>
    <t>945 0103 00200 00022 120</t>
  </si>
  <si>
    <t>945 0103 00200 00022 121</t>
  </si>
  <si>
    <t>945 0103 00200 00022 129</t>
  </si>
  <si>
    <t>945 0103 00200 00022 200</t>
  </si>
  <si>
    <t>945 0103 00200 00022 240</t>
  </si>
  <si>
    <t>945 0103 00200 00022 244</t>
  </si>
  <si>
    <t>945 0103 00200 00022 800</t>
  </si>
  <si>
    <t>945 0103 00200 00022 850</t>
  </si>
  <si>
    <t>945 0103 00200 00022 851</t>
  </si>
  <si>
    <t>Иные бюджетные ассигнования</t>
  </si>
  <si>
    <t>Уплата налога на имущество организаций и земельного налога</t>
  </si>
  <si>
    <t>945 0113</t>
  </si>
  <si>
    <t>945 0113 09200 00441</t>
  </si>
  <si>
    <t>945 0113 09200 00441 800</t>
  </si>
  <si>
    <t>945 0113 09200 00441 850</t>
  </si>
  <si>
    <t>945 0113 09200 00441 853</t>
  </si>
  <si>
    <t>Уплата иных платежей</t>
  </si>
  <si>
    <t xml:space="preserve">939 0104 00200 00031 </t>
  </si>
  <si>
    <t>939 0104 00200 00031 100</t>
  </si>
  <si>
    <t>939 0104 00200 00031 120</t>
  </si>
  <si>
    <t>939 0104 00200 00031 121</t>
  </si>
  <si>
    <t>939 0104 00200 00031 129</t>
  </si>
  <si>
    <t>939 0104 00200 00031 200</t>
  </si>
  <si>
    <t>939 0104 00200 00031 240</t>
  </si>
  <si>
    <t>939 0104 00200 00031 244</t>
  </si>
  <si>
    <t>Прочая закупка товаров, работ и услуг для обеспечения государственных (муниципальных) нужд</t>
  </si>
  <si>
    <t>939 0104 00200 00032</t>
  </si>
  <si>
    <t>939 0104 00200 00032 100</t>
  </si>
  <si>
    <t>939 0104 00200 00032 120</t>
  </si>
  <si>
    <t>939 0104 00200 00032 121</t>
  </si>
  <si>
    <t>939 0104 00200 00032 129</t>
  </si>
  <si>
    <t>939 0104 00200 00032 200</t>
  </si>
  <si>
    <t>939 0104 00200 00032 240</t>
  </si>
  <si>
    <t>939 0104 00200 00032 244</t>
  </si>
  <si>
    <t>939 0104 00200 00032 800</t>
  </si>
  <si>
    <t>939 0104 00200 00032 850</t>
  </si>
  <si>
    <t>939 0104 00200 00032 851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</si>
  <si>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</si>
  <si>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939 0104 00200 G0850</t>
  </si>
  <si>
    <t>939 0104 00200 G0850 100</t>
  </si>
  <si>
    <t>939 0104 00200 G0850 120</t>
  </si>
  <si>
    <t>939 0104 00200 G0850 121</t>
  </si>
  <si>
    <t>939 0104 00200 G0850 129</t>
  </si>
  <si>
    <t>939 0104 00200 G0850 200</t>
  </si>
  <si>
    <t>939 0104 00200 G0850 240</t>
  </si>
  <si>
    <t>939 0104 00200 G0850 244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</si>
  <si>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</si>
  <si>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939 0111 07000 00061</t>
  </si>
  <si>
    <t>939 0111 07000 00061 800</t>
  </si>
  <si>
    <t>939 0113 09000 00071</t>
  </si>
  <si>
    <t>939 0113 09000 00071 200</t>
  </si>
  <si>
    <t>939 0113 09000 00071 240</t>
  </si>
  <si>
    <t>939 0113 09000 00071 244</t>
  </si>
  <si>
    <t>939 0113 33000 00471</t>
  </si>
  <si>
    <t>939 0113 33000 00471 200</t>
  </si>
  <si>
    <t>939 0113 33000 00471 240</t>
  </si>
  <si>
    <t>939 0113 33000 00471 244</t>
  </si>
  <si>
    <t>939 0401 51000 00101</t>
  </si>
  <si>
    <t>939 0401 51000 00101 200</t>
  </si>
  <si>
    <t>939 0401 51000 00101 240</t>
  </si>
  <si>
    <t>939 0401 51000 00101 244</t>
  </si>
  <si>
    <t>939 0503 60000 00131</t>
  </si>
  <si>
    <t>939 0503 60000 00131 200</t>
  </si>
  <si>
    <t>939 0503 60000 00131 240</t>
  </si>
  <si>
    <t>939 0503 60000 00131 244</t>
  </si>
  <si>
    <t>939 0503 60000 00151</t>
  </si>
  <si>
    <t>939 0503 60000 00151 200</t>
  </si>
  <si>
    <t>939 0503 60000 00151 240</t>
  </si>
  <si>
    <t>939 0503 60000 00151 244</t>
  </si>
  <si>
    <t>939 0503 60000 00151 800</t>
  </si>
  <si>
    <t>939 0503 60000 00151 850</t>
  </si>
  <si>
    <t>Уплата прочих налогов, сборов</t>
  </si>
  <si>
    <t>939 0705 42800 00181</t>
  </si>
  <si>
    <t>939 0705 42800 00181 200</t>
  </si>
  <si>
    <t>939 0705 42800 00181 240</t>
  </si>
  <si>
    <t>939 0705 42800 00181 244</t>
  </si>
  <si>
    <t>939 0801 44000 00201</t>
  </si>
  <si>
    <t>939 0801 44000 00201 200</t>
  </si>
  <si>
    <t>939 0801 44000 00201 240</t>
  </si>
  <si>
    <t>939 0801 44000 00201 244</t>
  </si>
  <si>
    <t>939 0801 44000 00561</t>
  </si>
  <si>
    <t>939 0801 44000 00561 200</t>
  </si>
  <si>
    <t>939 0801 44000 00561 240</t>
  </si>
  <si>
    <t>939 0801 44000 00561 244</t>
  </si>
  <si>
    <t>Социальное обеспечение и иные выплаты населению</t>
  </si>
  <si>
    <t>Иные пенсии, социальные доплаты к пенсиям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</si>
  <si>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</si>
  <si>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939 1004 51100 G0860</t>
  </si>
  <si>
    <t>939 1004 51100 G0860 300</t>
  </si>
  <si>
    <t>939 1004 51100 G0860 310</t>
  </si>
  <si>
    <t>939 1004 51100 G0860 313</t>
  </si>
  <si>
    <t>Пособия, компенсации, меры социальной поддержки по публичным нормативным обязательствам</t>
  </si>
  <si>
    <t>939 1004 51100 G0870</t>
  </si>
  <si>
    <t>939 1004 51100 G0870 300</t>
  </si>
  <si>
    <t>939 1004 51100 G0870 320</t>
  </si>
  <si>
    <t>939 1004 51100 G0870 323</t>
  </si>
  <si>
    <t>Приобретение товаров, работ, услуг в пользу граждан в целях их социального обеспечения</t>
  </si>
  <si>
    <t>939 1102 48700 00241</t>
  </si>
  <si>
    <t>939 1102 48700 00241 200</t>
  </si>
  <si>
    <t>939 1102 48700 00241 240</t>
  </si>
  <si>
    <t>939 1102 48700 00241 244</t>
  </si>
  <si>
    <t>939 1202 45700 00251</t>
  </si>
  <si>
    <t>939 1202 45700 00251 200</t>
  </si>
  <si>
    <t>939 1202 45700 00251 240</t>
  </si>
  <si>
    <t>939 1202 45700 00251 244</t>
  </si>
  <si>
    <t>945 0103 00200 00022 852</t>
  </si>
  <si>
    <t>939 0104 00200 00032 852</t>
  </si>
  <si>
    <t>ДОХОДЫ ОТ ОКАЗАНИЯ ПЛАТНЫХ УСЛУГ (РАБОТ) И КОМПЕНСАЦИИ ЗАТРАТ ГОСУДАРСТВА</t>
  </si>
  <si>
    <t>Средства, составляющие восстановительную стоимость зеленых насаждений внутриквартального озеленения,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</si>
  <si>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</si>
  <si>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</si>
  <si>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</si>
  <si>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939 0709</t>
  </si>
  <si>
    <t>Другие вопросы в области образования</t>
  </si>
  <si>
    <t>939 0709 79500 00491</t>
  </si>
  <si>
    <t>939 0709 79500 00491 200</t>
  </si>
  <si>
    <t>939 0709 79500 00491 240</t>
  </si>
  <si>
    <t>939 0709 79500 00491 244</t>
  </si>
  <si>
    <t>939 0709 79500 00511</t>
  </si>
  <si>
    <t>939 0709 79500 00511 200</t>
  </si>
  <si>
    <t>939 0709 79500 00511 240</t>
  </si>
  <si>
    <t>939 0709 79500 00511 244</t>
  </si>
  <si>
    <t>939 0709 79500 00531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</si>
  <si>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</si>
  <si>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939 0709 79500 00531 200</t>
  </si>
  <si>
    <t>939 0709 79500 00531 240</t>
  </si>
  <si>
    <t>939 0709 79500 00531 244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</si>
  <si>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</si>
  <si>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 xml:space="preserve">939 0600 </t>
  </si>
  <si>
    <t>ОХРАНА ОКРУЖАЮЩЕЙ СРЕДЫ</t>
  </si>
  <si>
    <t>939 0605</t>
  </si>
  <si>
    <t>Другие вопросы в области охраны окружающей среды</t>
  </si>
  <si>
    <t>939 0605 41000 00171</t>
  </si>
  <si>
    <t>939 0605 41000 00171 200</t>
  </si>
  <si>
    <t>939 0605 41000 00171 240</t>
  </si>
  <si>
    <t>939 0605 41000 00171 244</t>
  </si>
  <si>
    <t>Участие в мероприятиях по охране окружающей среды в границах внутригородского мунипального образования Санкт-Петербурга муниципального округа СОСНОВАЯ ПОЛЯНА</t>
  </si>
  <si>
    <t>939 0709 79500 00191</t>
  </si>
  <si>
    <t>939 0709 79500 00191 200</t>
  </si>
  <si>
    <t>939 0709 79500 00191 240</t>
  </si>
  <si>
    <t>939 0709 79500 00191 244</t>
  </si>
  <si>
    <t>939 0801 44000 00571</t>
  </si>
  <si>
    <t>939 0801 44000 00571 200</t>
  </si>
  <si>
    <t>939 0801 44000 00571 240</t>
  </si>
  <si>
    <t>939 0801 44000 00571 244</t>
  </si>
  <si>
    <t>Участие в создании условий для реализации мер, направленных на укрепление межнационального и межконфессионального согласия, сохранения и развитие языков и культуры народов Российской Федерации, проживающих на территории ВМО Санкт-Петербурга муниципального округа СОСНОВАЯ ПОЛЯНА, социальную и культурную адаптацию мигрантов, профилактику межнациональных (межэтнических) конфликтов</t>
  </si>
  <si>
    <t>939 1001</t>
  </si>
  <si>
    <t>Пенсионное обеспечение</t>
  </si>
  <si>
    <t>939 1001 50500 00231</t>
  </si>
  <si>
    <t>939 1001 50500 00231 300</t>
  </si>
  <si>
    <t>939 1001 50500 00231 310</t>
  </si>
  <si>
    <t>939 1001 50500 00231 312</t>
  </si>
  <si>
    <t>939 0104 00200 00032 853</t>
  </si>
  <si>
    <t>000  2 02 10000 00 0000 150</t>
  </si>
  <si>
    <t>000 2 02 30000 00 0000 150</t>
  </si>
  <si>
    <t>000 2 02 30024 00 0000 150</t>
  </si>
  <si>
    <t>939 2 02 30024 03 0100 150</t>
  </si>
  <si>
    <t>939 2 02 30024 03 0200 150</t>
  </si>
  <si>
    <t>000 2 02 30027 00 0000 150</t>
  </si>
  <si>
    <t>000 2 02 30027 03 0000 150</t>
  </si>
  <si>
    <t>939 2 02 30027 03 0100 150</t>
  </si>
  <si>
    <t>939 2 02 30027 03 0200 150</t>
  </si>
  <si>
    <t>981 0107 00200 00041</t>
  </si>
  <si>
    <t>981 0107 00200 00041 200</t>
  </si>
  <si>
    <t>981 0107 00200 00041 240</t>
  </si>
  <si>
    <t>981 0107 00200 00041 244</t>
  </si>
  <si>
    <t>Расходы по организационному и материально-техническому обеспечению подготовки и проведения муниципальных выборов</t>
  </si>
  <si>
    <t>939 0111 07000 00061 870</t>
  </si>
  <si>
    <t>СПРАВКА</t>
  </si>
  <si>
    <t>Должность по штатному расписанию</t>
  </si>
  <si>
    <t>Количество штатных единиц на конец периода</t>
  </si>
  <si>
    <t>План</t>
  </si>
  <si>
    <t>Факт</t>
  </si>
  <si>
    <t xml:space="preserve">старшие </t>
  </si>
  <si>
    <t>Главный специалист</t>
  </si>
  <si>
    <t>Ведущий специалист - юрисконсульт</t>
  </si>
  <si>
    <t>И т о г о  :</t>
  </si>
  <si>
    <t>высшие</t>
  </si>
  <si>
    <t>главные</t>
  </si>
  <si>
    <t>ведущие</t>
  </si>
  <si>
    <t>Руководитель отдела благоустройства</t>
  </si>
  <si>
    <t>старшие</t>
  </si>
  <si>
    <t>Ведущий специалист</t>
  </si>
  <si>
    <t>Главный специалист - юрисконсульт</t>
  </si>
  <si>
    <t>младшие</t>
  </si>
  <si>
    <t>Специалист 1 категории</t>
  </si>
  <si>
    <t>Специалист 2 категории</t>
  </si>
  <si>
    <t>0102</t>
  </si>
  <si>
    <t>00200 00011</t>
  </si>
  <si>
    <t>0103</t>
  </si>
  <si>
    <t>00200 00022</t>
  </si>
  <si>
    <t>0104</t>
  </si>
  <si>
    <t>00200 00031</t>
  </si>
  <si>
    <t>00200 00032</t>
  </si>
  <si>
    <t>244</t>
  </si>
  <si>
    <t>851</t>
  </si>
  <si>
    <t>09200 G0100</t>
  </si>
  <si>
    <t>00200 G0850</t>
  </si>
  <si>
    <t>0113</t>
  </si>
  <si>
    <t>79500 00491</t>
  </si>
  <si>
    <t>0309</t>
  </si>
  <si>
    <t>21900 00091</t>
  </si>
  <si>
    <t>0503</t>
  </si>
  <si>
    <t>60000 00131</t>
  </si>
  <si>
    <t>60000 00151</t>
  </si>
  <si>
    <t>60000 00161</t>
  </si>
  <si>
    <t>0705</t>
  </si>
  <si>
    <t>42800 00181</t>
  </si>
  <si>
    <t>0801</t>
  </si>
  <si>
    <t>44000 00201</t>
  </si>
  <si>
    <t>44000 00561</t>
  </si>
  <si>
    <t>1004</t>
  </si>
  <si>
    <t>51100 G0870</t>
  </si>
  <si>
    <t>1102</t>
  </si>
  <si>
    <t>48700 00241</t>
  </si>
  <si>
    <t>1202</t>
  </si>
  <si>
    <t>45700 00251</t>
  </si>
  <si>
    <t>№ п/п</t>
  </si>
  <si>
    <t>Сведения</t>
  </si>
  <si>
    <t>Комментарий</t>
  </si>
  <si>
    <t xml:space="preserve">       в том числе:</t>
  </si>
  <si>
    <t>1.</t>
  </si>
  <si>
    <t>Расходование средств резервного фонда Местной администрации</t>
  </si>
  <si>
    <t>Не производилось</t>
  </si>
  <si>
    <t>2.</t>
  </si>
  <si>
    <t>Предоставление и погашение бюджетных кредитов</t>
  </si>
  <si>
    <t>3.</t>
  </si>
  <si>
    <t>Предоставление муниципальных гарантий</t>
  </si>
  <si>
    <t>4.</t>
  </si>
  <si>
    <t>Предоставление муниципальных заимствований по видам заимствований</t>
  </si>
  <si>
    <t>5.</t>
  </si>
  <si>
    <t>Муниципальный долг</t>
  </si>
  <si>
    <t>Отсутствует</t>
  </si>
  <si>
    <t>6.</t>
  </si>
  <si>
    <t>Доходы, полученные от использования муниципального имущества</t>
  </si>
  <si>
    <t>Отсутствуют</t>
  </si>
  <si>
    <t>7.</t>
  </si>
  <si>
    <t>Выполнение плановых заданий по предоставлению муниципальных услуг</t>
  </si>
  <si>
    <t xml:space="preserve"> </t>
  </si>
  <si>
    <t>Приложение 1</t>
  </si>
  <si>
    <t>Показатели доходов бюджета</t>
  </si>
  <si>
    <t>по кодам классификации доходов бюджетов</t>
  </si>
  <si>
    <t xml:space="preserve">Исполнено </t>
  </si>
  <si>
    <t xml:space="preserve"> 182 0 00 00000 00 0000 000</t>
  </si>
  <si>
    <t>ФЕДЕРАЛЬНАЯ НАЛОГОВАЯ СЛУЖБА</t>
  </si>
  <si>
    <t>182 1 00 00000 00 0000 000</t>
  </si>
  <si>
    <t>182 1 16 00000 00 0000 000</t>
  </si>
  <si>
    <t>806 0 00 00000 00 0000 000</t>
  </si>
  <si>
    <t>ГОСУДАРСТВЕННАЯ АДМИНИСТРАТИВНО-ТЕХНИЧЕСКАЯ ИНСПЕКЦИЯ</t>
  </si>
  <si>
    <t>806 1 00 00000 00 0000 000</t>
  </si>
  <si>
    <t>806 1 16 00000 00 0000 000</t>
  </si>
  <si>
    <t>807 0 00 00000 00 0000 000</t>
  </si>
  <si>
    <t>ГОСУДАРСТВЕННАЯ ЖИЛИЩНАЯ ИНСПЕКЦИЯ САНКТ-ПЕТЕРБУРГА</t>
  </si>
  <si>
    <t>807 1 00 00000 00 0000 000</t>
  </si>
  <si>
    <t>807 1 16 00000 00 0000 000</t>
  </si>
  <si>
    <t>824 0 00 00000 00 0000 000</t>
  </si>
  <si>
    <t>КОМИТЕТ ПО ПЕЧАТИ И ВЗАИМОДЕЙСТВИЮ СО СРЕДСТВАМИ МАССОВОЙ ИНФОРМАЦИИ</t>
  </si>
  <si>
    <t>824 1 00 00000 00 0000 000</t>
  </si>
  <si>
    <t>824 1 16 00000 00 0000 000</t>
  </si>
  <si>
    <t>853 0 00 00000 00 0000 000</t>
  </si>
  <si>
    <t>АДМИНИСТРАЦИЯ КРАСНОСЕЛЬСКОГО РАЙОНА САНКТ-ПЕТЕРБУРГА</t>
  </si>
  <si>
    <t>853 1 00 00000 00 0000 000</t>
  </si>
  <si>
    <t>853 1 16 00000 00 0000 000</t>
  </si>
  <si>
    <t xml:space="preserve"> 867 0 00 00000 00 0000 000</t>
  </si>
  <si>
    <t>КОМИТЕТ ПО БЛАГОУСТРОЙСТВУ                                            САНКТ-ПЕТЕРБУРГА</t>
  </si>
  <si>
    <t>867 1 00 00000 00 0000 000</t>
  </si>
  <si>
    <t>867 1 13 00000 00 0000 000</t>
  </si>
  <si>
    <t>ДОХОДЫ ОТ ОКАЗАНИЯ ПЛАТНЫХ УСЛУГ И КОМПЕНСАЦИИ ЗАТРАТ ГОСУДАРСТВА</t>
  </si>
  <si>
    <t>867 1 13 02000 00 0000 130</t>
  </si>
  <si>
    <t>867  1 13 02993 03 0000 130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</si>
  <si>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</si>
  <si>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</si>
  <si>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939 0 00 00000 00 0000 000</t>
  </si>
  <si>
    <t>МЕСТНАЯ АДМИНИСТРАЦИЯ ВНУТРИГОРОДСКОГО МУНИЦИПАЛЬНОГО ОБРАЗОВАНИЯ САНКТ-ПЕТЕРБУРГА МУНИЦИПАЛЬНОГО ОКРУГА СОСНОВАЯ ПОЛЯНА</t>
  </si>
  <si>
    <t>939 1 00 00000 00 0000 000</t>
  </si>
  <si>
    <t>939 1 16 00000 00 0000 000</t>
  </si>
  <si>
    <t>939 1 17 00000 00 0000 000</t>
  </si>
  <si>
    <t>939 1 17 05000 00 0000 180</t>
  </si>
  <si>
    <t>939 1 17 05030 03 0000 180</t>
  </si>
  <si>
    <t xml:space="preserve">Прочие неналоговые доходы бюджетов внутригородских муниципальных образований городов федерального значения </t>
  </si>
  <si>
    <t>939 2 00 00000 00 0000 000</t>
  </si>
  <si>
    <t>939 2 02 00000 00 0000 000</t>
  </si>
  <si>
    <t>Субвенции бюджетам внутригородских муниципальных образований городов федерального значения Москвы и Санкт-Петербурга на вознаграждение, причитающееся приемному родителю</t>
  </si>
  <si>
    <t>Приложение 2</t>
  </si>
  <si>
    <t>к Решению Муниципального Совета</t>
  </si>
  <si>
    <t>муниципального округа СОСНОВАЯ ПОЛЯНА</t>
  </si>
  <si>
    <t>"Об исполнении бюджета внутригородского муниципального образования Санкт-Петербуга</t>
  </si>
  <si>
    <t>муниципального округа СОСНОВАЯ ПОЛЯНА за 2013 год"</t>
  </si>
  <si>
    <t>Показатели расходов бюджета</t>
  </si>
  <si>
    <t>по ведомственной структуре расходов бюджета</t>
  </si>
  <si>
    <t xml:space="preserve">                                                                                                                           (тыс.руб.)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</si>
  <si>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</si>
  <si>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вида расходов                                                                                                                                                                                                                                             </t>
  </si>
  <si>
    <t>План с учетом изменений на отчетный период</t>
  </si>
  <si>
    <t>Исполнено с начала года</t>
  </si>
  <si>
    <t>% исполненя</t>
  </si>
  <si>
    <t>к плану с учетом изменений на отчетный период</t>
  </si>
  <si>
    <t>I.</t>
  </si>
  <si>
    <t xml:space="preserve">МУНИЦИПАЛЬНЫЙ СОВЕТ МО </t>
  </si>
  <si>
    <t>1.1.</t>
  </si>
  <si>
    <t>1.2.</t>
  </si>
  <si>
    <t>1.3.</t>
  </si>
  <si>
    <t>00200 00021</t>
  </si>
  <si>
    <t>2.1.</t>
  </si>
  <si>
    <t>3.1.</t>
  </si>
  <si>
    <t>3.2.</t>
  </si>
  <si>
    <t>852</t>
  </si>
  <si>
    <t>09200 00441</t>
  </si>
  <si>
    <t>4.1.</t>
  </si>
  <si>
    <t>II.</t>
  </si>
  <si>
    <t>0107</t>
  </si>
  <si>
    <t>120</t>
  </si>
  <si>
    <t xml:space="preserve">МЕСТНАЯ АДМИНИСТРАЦИЯ МО </t>
  </si>
  <si>
    <t>2.2.</t>
  </si>
  <si>
    <t>2.3.</t>
  </si>
  <si>
    <t>2.4.</t>
  </si>
  <si>
    <t>2.5.</t>
  </si>
  <si>
    <t>0111</t>
  </si>
  <si>
    <t>07000 00061</t>
  </si>
  <si>
    <t>5.1.</t>
  </si>
  <si>
    <t>870</t>
  </si>
  <si>
    <t>09000 00071</t>
  </si>
  <si>
    <t>6.1.</t>
  </si>
  <si>
    <t>21900 00081</t>
  </si>
  <si>
    <t>7.1.</t>
  </si>
  <si>
    <t>0401</t>
  </si>
  <si>
    <t>51000 00101</t>
  </si>
  <si>
    <t>8.1.</t>
  </si>
  <si>
    <t>9.</t>
  </si>
  <si>
    <t>9.1.</t>
  </si>
  <si>
    <t>10.</t>
  </si>
  <si>
    <t>10.1.</t>
  </si>
  <si>
    <t>Участие в мероприятиях по охране окружающей среды в границах внутригородского муниципального образования Санкт-Петербурга муниципального округа СОСНОВАЯ ПОЛЯНА</t>
  </si>
  <si>
    <t>0605</t>
  </si>
  <si>
    <t>41000 00171</t>
  </si>
  <si>
    <t>0709</t>
  </si>
  <si>
    <t>79500 00191</t>
  </si>
  <si>
    <t>79500 00511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</si>
  <si>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</si>
  <si>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79500 00531</t>
  </si>
  <si>
    <t>44000 00571</t>
  </si>
  <si>
    <t>1001</t>
  </si>
  <si>
    <t>50500 00231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</si>
  <si>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</si>
  <si>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51100 G0860</t>
  </si>
  <si>
    <t>Расходы на исполнение государственного полномочия по выплате денежных средств на вознаграждение приемным родителям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</si>
  <si>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 мероприятий, физкультурно-оздоровительных мероприятий и спортивных мероприятий муниципального образования</t>
  </si>
  <si>
    <t>ИТОГО РАСХОДОВ:</t>
  </si>
  <si>
    <t>Приложение 3</t>
  </si>
  <si>
    <t>по разделам и подразделам классификации расходов бюджета</t>
  </si>
  <si>
    <t>Код раздела подраздела</t>
  </si>
  <si>
    <t>0100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</si>
  <si>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</si>
  <si>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1.4.</t>
  </si>
  <si>
    <t>1.5.</t>
  </si>
  <si>
    <t>0300</t>
  </si>
  <si>
    <t>0400</t>
  </si>
  <si>
    <t>0500</t>
  </si>
  <si>
    <t>0600</t>
  </si>
  <si>
    <t>0700</t>
  </si>
  <si>
    <t>6.2.</t>
  </si>
  <si>
    <t>0800</t>
  </si>
  <si>
    <t>8.</t>
  </si>
  <si>
    <t>1000</t>
  </si>
  <si>
    <t>8.2.</t>
  </si>
  <si>
    <t>1100</t>
  </si>
  <si>
    <t>СРЕДСТВА МАССОВОЙ ИНФОРМАЦИИ</t>
  </si>
  <si>
    <t>1200</t>
  </si>
  <si>
    <t>ИТОГО</t>
  </si>
  <si>
    <t>Приложение 4</t>
  </si>
  <si>
    <t>по кодам классификации источников финансирования</t>
  </si>
  <si>
    <t>01 00 00 00 00 0000 000</t>
  </si>
  <si>
    <t>01 05 00 00 00 0000 000</t>
  </si>
  <si>
    <t>01 05 02 01 03 0000 000</t>
  </si>
  <si>
    <t>Изменение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</si>
  <si>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939 2 02 10000 00 0000 150</t>
  </si>
  <si>
    <t>939 2 02 30000 00 0000 150</t>
  </si>
  <si>
    <t>00200 00041</t>
  </si>
  <si>
    <t>939 0113 09200 G0100</t>
  </si>
  <si>
    <t>939 0113 09200 G0100 200</t>
  </si>
  <si>
    <t>939 0113 09200 G0100 240</t>
  </si>
  <si>
    <t>939 0113 09200 G0100 244</t>
  </si>
  <si>
    <t>939 0503 60000 00151 853</t>
  </si>
  <si>
    <t>981 0107 00200 00041 800</t>
  </si>
  <si>
    <t>981 0107 00200 00041 880</t>
  </si>
  <si>
    <t>Специальные расходы</t>
  </si>
  <si>
    <t>880</t>
  </si>
  <si>
    <t>939 1 17 01000 00 0000 180</t>
  </si>
  <si>
    <t>939 1 17 01030 03 0000 180</t>
  </si>
  <si>
    <t>Невыясненные поступления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</si>
  <si>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</si>
  <si>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000  1 17 05000 00 0000 180</t>
  </si>
  <si>
    <t>000  1 17 01000 00 0000 180</t>
  </si>
  <si>
    <t>939  1 17 01030 03 0000 180</t>
  </si>
  <si>
    <t>Руководитель финансового отдела</t>
  </si>
  <si>
    <t>939 1 16 07010 03 0000 140</t>
  </si>
  <si>
    <t>939 1 16 07090 03 0000 140</t>
  </si>
  <si>
    <t>806 1 16 02010 02 0000 140</t>
  </si>
  <si>
    <t>807 1 16 02010 02 0000 140</t>
  </si>
  <si>
    <t>824 1 16 02010 02 0000 140</t>
  </si>
  <si>
    <t>853 1 16 02010 02 0000 140</t>
  </si>
  <si>
    <t>000  1 16 02000 02 0000 140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</si>
  <si>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</si>
  <si>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000  1 16 02010 02 0000 140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</si>
  <si>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</si>
  <si>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</si>
  <si>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</si>
  <si>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</si>
  <si>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000  1 16 07010 00 0000 140</t>
  </si>
  <si>
    <t>Штрафы, неустойки, пени, уплаенные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</si>
  <si>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000  1 16 07090 00 0000 140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</si>
  <si>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</si>
  <si>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</si>
  <si>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>806 1 16 02000 02 0000 140</t>
  </si>
  <si>
    <t>807 1 16 02000 00 0000 140</t>
  </si>
  <si>
    <t>824 1 16 02000 00 0000 140</t>
  </si>
  <si>
    <t>853 1 16 02000 00 0000 140</t>
  </si>
  <si>
    <t>939  1 16 07010 03 0000 140</t>
  </si>
  <si>
    <t>939  1 16 07090 03 0000 140</t>
  </si>
  <si>
    <t>945 0700</t>
  </si>
  <si>
    <t>945 0705</t>
  </si>
  <si>
    <t>945 0705 42800 00181</t>
  </si>
  <si>
    <t>945 0705 42800 00181 200</t>
  </si>
  <si>
    <t>945 0705 42800 00181 240</t>
  </si>
  <si>
    <t>945 0705 42800 00181 244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</si>
  <si>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служащих</t>
  </si>
  <si>
    <t>Руководитель общего отдела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</si>
  <si>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 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</si>
  <si>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806 1 16 10123 01 0031 140</t>
  </si>
  <si>
    <t>806 1 16 10120 00 0000 140</t>
  </si>
  <si>
    <t>806 1 16 10000 00 0000 140</t>
  </si>
  <si>
    <t>Платежи в целях возмещения причиненного ущерба (убытков)</t>
  </si>
  <si>
    <t>853 1 16 10000 00 0000 140</t>
  </si>
  <si>
    <t>853 1 16 10120 00 0000 140</t>
  </si>
  <si>
    <t>853 1 16 10123 01 0031 140</t>
  </si>
  <si>
    <t>806 1 16 10123 01 0000 140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</si>
  <si>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</si>
  <si>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</si>
  <si>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853 1 16 10123 01 0000 140</t>
  </si>
  <si>
    <t>000  1 16 10000 00 0000 140</t>
  </si>
  <si>
    <t>000  1 16 10120 00 0000 140</t>
  </si>
  <si>
    <t>000 1 16 10123 01 0000 140</t>
  </si>
  <si>
    <t>000  1 16 10123 01 0031 140</t>
  </si>
  <si>
    <t>807 1 16 10123 01 0031 140</t>
  </si>
  <si>
    <t>824 1 16 10123 01 0031 140</t>
  </si>
  <si>
    <t>807 1 16 10000 00 0000 140</t>
  </si>
  <si>
    <t>807 1 16 10120 00 0000 140</t>
  </si>
  <si>
    <t>807 1 16 10123 01 0000 140</t>
  </si>
  <si>
    <t>824 1 16 10000 00 0000 140</t>
  </si>
  <si>
    <t>824 1 16 10120 00 0000 140</t>
  </si>
  <si>
    <t>824 1 16 10123 01 0000 140</t>
  </si>
  <si>
    <t>Сведения о кредиторской и дебиторской задолженности</t>
  </si>
  <si>
    <t>руб.</t>
  </si>
  <si>
    <t>Наименование</t>
  </si>
  <si>
    <t>Код раздела/подраздела</t>
  </si>
  <si>
    <t>Код целевой статьи</t>
  </si>
  <si>
    <t>Код вида расхо-дов</t>
  </si>
  <si>
    <t>Код ОСГУ</t>
  </si>
  <si>
    <t>Дебиторская задолженность</t>
  </si>
  <si>
    <t>Кредиторская задолженность</t>
  </si>
  <si>
    <t>Всего</t>
  </si>
  <si>
    <t>в том числе</t>
  </si>
  <si>
    <t>возникшая в текущем году</t>
  </si>
  <si>
    <t>прошлых лет</t>
  </si>
  <si>
    <t>Документы</t>
  </si>
  <si>
    <t>в том числе:</t>
  </si>
  <si>
    <t>Начисления на выплаты по оплате труда</t>
  </si>
  <si>
    <t>1) Межрайонная ИФНС по Красносельскому району Санкт-Петербурга (ФСС сч. 303.02)</t>
  </si>
  <si>
    <t>2) Начисленные страховые взносы за сентябрь 2019г.</t>
  </si>
  <si>
    <t>1)ГУ-Санкт-Петербургское РО Фонда социального страхования Российской Федерации (ФСС сч. 303.06)</t>
  </si>
  <si>
    <t>3) Начисленные страховые взносы за сентябрь 2019г.</t>
  </si>
  <si>
    <t>1) Межрайонная ИФНС по Красносельскому району Санкт-Петербурга (ФОМС сч. 303.07)</t>
  </si>
  <si>
    <t>4) Начисленные страховые взносы за сентябрь 2019г.</t>
  </si>
  <si>
    <t>1) Межрайонная ИФНС по Красносельскому району Санкт-Петербурга (ПФ РФ сч. 303.10)</t>
  </si>
  <si>
    <t xml:space="preserve">    в том числе :</t>
  </si>
  <si>
    <t>Услуги связи</t>
  </si>
  <si>
    <t>221</t>
  </si>
  <si>
    <t xml:space="preserve">1)   Предоплата услуг связи мобильного телефона за 2019г. </t>
  </si>
  <si>
    <t>ОАО "Мегафон" Договор № 697823-191 от 14.04.2009г.</t>
  </si>
  <si>
    <t>Заработная плата</t>
  </si>
  <si>
    <t>1) Межрайонная ИФНС по Красносельскому району Санкт-Петербурга (сч. 303.01)</t>
  </si>
  <si>
    <t>1)  Межрайонная ИФНС по Красносельскому району Санкт-Петербурга (ФОМС сч. 303.07)</t>
  </si>
  <si>
    <t>1)  Межрайонная ИФНС по Красносельскому району Санкт-Петербурга (ПФ РФ сч. 303.10)</t>
  </si>
  <si>
    <t xml:space="preserve">   в том числе:</t>
  </si>
  <si>
    <t>Прочие расходы</t>
  </si>
  <si>
    <t xml:space="preserve">1) Межрайонная ИФНС по Красносельскому району Санкт-Петербурга (сч. 303.12)   </t>
  </si>
  <si>
    <t xml:space="preserve">1) Начисленные страховые взносы за декабрь 2019г.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</si>
  <si>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</si>
  <si>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1)   Услуги связи мобильного телефона за сентябрь 2019г. </t>
  </si>
  <si>
    <t>ОАО "Мегафон" Договор № 9858003-191 от 11.11.2014г. (поздное предоставление отчетных документов)</t>
  </si>
  <si>
    <t>Содержание и обеспечение деятельности местной администрации по решению вопросов  местного значения</t>
  </si>
  <si>
    <t>1) Межрайонная ИФНС по Красносельскому району Санкт-Петербурга (ФСС сч. 303.01)</t>
  </si>
  <si>
    <t>Социальные пособия и компенсации персоналу в денежной форме</t>
  </si>
  <si>
    <t>ОАО "Мегафон" Договор № 1185143-191 от 01.04.2010г.</t>
  </si>
  <si>
    <t>Оплата коммунальных услуг</t>
  </si>
  <si>
    <t>223</t>
  </si>
  <si>
    <t>1) Услуги потребления эл./энергии (предоплата, согласно договора), договор расторгнут и поставщику направленны письма с просьбой о возврате задолженности</t>
  </si>
  <si>
    <t xml:space="preserve">1) ОАО "Петербургская сбытовая компания" дог.23-012687 от 01.12.13г.                    </t>
  </si>
  <si>
    <t>1)   Оплата за коммунальные услуги (электроэнергия) за февраль-апрель 2019г.(Оплата не производится до подписания акта разногласий)</t>
  </si>
  <si>
    <t>Комитет финансов Санкт-Петербурга (Красносельское РЖА) Дог. 1-Э/19 от 01.03.19 (электроснабжение)</t>
  </si>
  <si>
    <t xml:space="preserve">1) АО "Петербургская сбытовая компания" дог.78230000307760 от 19.01.18г., дог.7820000307761 от 19.01.18г.                    </t>
  </si>
  <si>
    <t>Работы, услуги по содержанию имущества</t>
  </si>
  <si>
    <t>225</t>
  </si>
  <si>
    <t>226</t>
  </si>
  <si>
    <t>1)   Оплата услуг по тех.поддержке, обновлению ПО 1С: Предприятие (по условиям договора оплата производится за полугодие)</t>
  </si>
  <si>
    <t>ИП Перелешин Дог. 7/ср-ма от 04.02.2019 (обсл.ПО 1С:)</t>
  </si>
  <si>
    <t>340</t>
  </si>
  <si>
    <t>291</t>
  </si>
  <si>
    <t>1) Начисленный налог на имущество за 4кв. 2018г.</t>
  </si>
  <si>
    <t>Оплата услуг связи</t>
  </si>
  <si>
    <t>Организация и осуществление деятельности по опеке и попечительству</t>
  </si>
  <si>
    <t>ПАО МТС Договор № 8987918-6 от 14.09.2009г.</t>
  </si>
  <si>
    <t>43100 00191</t>
  </si>
  <si>
    <t>Прочие работы, услуги</t>
  </si>
  <si>
    <t>1) Услуги по организации и проведению мероприятий по военно-патриотическому воспитанию граждан на территории МО (позднее предоставление документов на оплату)</t>
  </si>
  <si>
    <t>1) ООО "АРТ-ТРИУМФ" МК.0172300007816000002 от 21.03.16г. Сч.01-МОСП от 30.06.16г.</t>
  </si>
  <si>
    <t>1) Услуги по организации и проведению мероприятий по профилактике детского дорожно-транспортного травматизма на территории МО (позднее предоставление документов на оплату)</t>
  </si>
  <si>
    <t>1) ООО "КАРНАВАЛ" МК.0172300007816000005 от 12.04.16г. Сч. б/н от 30.06.16г.</t>
  </si>
  <si>
    <t>1) Приобретение наградной продукции для проведения мероприятий по профилактике детского дорожно-транспортного травматизма на территории МО (позднее предоставление документов на оплату)</t>
  </si>
  <si>
    <t>Проведение  подготовки и обучения неработающуго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</si>
  <si>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Временное трудоустройство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</si>
  <si>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1) ООО "Строй-СПб" МК. 0172300007819000020-МК от 03.06.2019 (а/б покр.,проезды, газон.огр., дет.игр.обор.,Мафы)</t>
  </si>
  <si>
    <t>1) Работы по устройству уширения проезда, ремонту проезда, благоустройство дренажной системы, установке газоного ограждения, установка МАФ, озеленение, детское игровое оборудование, устройство тротуара с а/б покрытием (позднее предоставление документов на оплату)</t>
  </si>
  <si>
    <t>1) Приобретение и посадка кустарников (позднее предоставление документов на оплату)</t>
  </si>
  <si>
    <t xml:space="preserve">1) ООО "Строй-СПб" МК. 962813 от 04.06.2018г. 
  </t>
  </si>
  <si>
    <t>1) Выполнение работ по содержанию территорий зеленых насаждений общего пользования местного значения (позднее выставление счета)</t>
  </si>
  <si>
    <t>1) ООО "Специализированное коммунальное предприятие Ломоносовского района" МК.860959 от 29.12.17г.</t>
  </si>
  <si>
    <t>2) Услуги по посадке цветочной рассады в вазоны на территории МО (позднее выставление счета)</t>
  </si>
  <si>
    <t>1) ООО "Аргументум" МК. 452861 от 20.06.16г. Сч.17 от 24.06.16г.</t>
  </si>
  <si>
    <t>1)Налог-Прочие доходы от компенсации затрат бюджетов субъектов РФ зеленые насаждения (позднее выставление счетов)</t>
  </si>
  <si>
    <t>1) Комитет по благоустройству Санкт-Петербургу,Сч. 553-556 от 20.03.19г.</t>
  </si>
  <si>
    <t>1) Дополнительное профессиональное образование по программе "Вопросы профилактики терроризма" период обучения с 17.09.18г. по 20.09.18г., позднее предоставление документов на оплату.</t>
  </si>
  <si>
    <t>Комитет финансов Санкт-Петербурга (СПб ГБОУ ДПО "Ресурсный центр", л/сч 0071009)
Дог. 497-4-КИЮ от 13.08.18г.</t>
  </si>
  <si>
    <t>1) Услуги по организации и проведению праздничных мероприятий на территории МО (позднее предоставление документов на оплату)</t>
  </si>
  <si>
    <t>1) Услуги по организации и проведению досуговых мероприятий на территории МО (позднее предоставление документов на оплату)</t>
  </si>
  <si>
    <t>1) ООО "ЗАТЕЙНИКИ-СПб" МК.0172300007817000014 от 06.05.17г. Счет 11 от 26.06.17г.</t>
  </si>
  <si>
    <t>1) Переплата НДФЛ за 2017г. (В ИФНС направлено заявление на возврат переплаты)</t>
  </si>
  <si>
    <t xml:space="preserve">Обеспечение условий для развития на территории муниципального образования физической культуры и массового спорта, </t>
  </si>
  <si>
    <t>1) Услуги по организации спортивных мероприятий на территории МО (позднее выставление счета)</t>
  </si>
  <si>
    <t>1) ООО "МАКСИМУМ" МК.0172300007817000002 от 24.02.17г. Сч.29/06 от 30.06.17г.</t>
  </si>
  <si>
    <t>1) Приобретение наградной продукции дляорганизации спортивных мероприятий на территории МО (позднее выставление счета)</t>
  </si>
  <si>
    <t>ГРБС 981 - Избирательная комиссия муниципального округа                                                                                   СОСНОВАЯ ПОЛЯНА</t>
  </si>
  <si>
    <t>1) Прочие услуги для проведения выборов. Начисленная заработная плата за сентябрь 2019 г.  (оказание услуг по уборке помещений).</t>
  </si>
  <si>
    <t>1) Договор 2019/9 от 01.07.2019 (сч. 302.26)</t>
  </si>
  <si>
    <t>ВСЕГО</t>
  </si>
  <si>
    <t>1) Выплаты страхового обеспечения по листкам нетрудоспособности за декабрь 2019г. В ФСС направлено заявление на возмещение данных средств.</t>
  </si>
  <si>
    <t>182 1 16 10000 00 0000 140</t>
  </si>
  <si>
    <t>182 1 16 10120 00 0000 140</t>
  </si>
  <si>
    <t>182 1 16 10123 01 0000 140</t>
  </si>
  <si>
    <t>182 1 16 10123 01 0031 140</t>
  </si>
  <si>
    <t>939  1 13 02993 03 0200 130</t>
  </si>
  <si>
    <t>Итого расходов</t>
  </si>
  <si>
    <t>939 1 13 00000 00 0000 000</t>
  </si>
  <si>
    <t>939 1 13 02000 00 0000 130</t>
  </si>
  <si>
    <t>939  1 13 02993 03 0000 130</t>
  </si>
  <si>
    <t>Сотрудник МА, Заявка на возмещение средств от 30.06.2020г.</t>
  </si>
  <si>
    <t>5)  Компенсация оплаты мобильного телефона сотруднику МА (позднее предоставление документов в оплату)</t>
  </si>
  <si>
    <t>1) Услуги по содержанию и ремонту здания МО за 1 полугодие (позднее предоставление документов на оплату)</t>
  </si>
  <si>
    <t xml:space="preserve">1) ИП Перелешин В.С., Договор 27 от 21.01.2020 </t>
  </si>
  <si>
    <t>1) Услуги за 1 полугодие по обслуживанию программного обеспечения 1С: Предприятие (позднее предоставление документов на оплату)</t>
  </si>
  <si>
    <t>1) ЛЕРУА МЕРЛЕН ВОСТОК ООО, Счет 000-353143/560941 от 08.05.2020 (лента оградительная)</t>
  </si>
  <si>
    <t>1) Аванс за приобретение оградительной ленты, скидка при получении товара. Направлено письмо о возврате средств.</t>
  </si>
  <si>
    <t>1) Услуги по организации и проведению обучения неработающего населения способам защиты и действиям в чрезвычайных ситуациях за 1 полугодие 2020г. (по условиям договора оплата производится в конце полугодия)</t>
  </si>
  <si>
    <t>МОНТАЖПРОЕКТ ООО, Дог. 1/д-п от 13.01.2020</t>
  </si>
  <si>
    <t>КОМИТЕТ ПО ГРАДОСТРОИТЕЛЬСТВУ И АРХИТЕКТУРЕ</t>
  </si>
  <si>
    <t>815 0 00 00000 00 0000 000</t>
  </si>
  <si>
    <t>815 1 00 00000 00 0000 000</t>
  </si>
  <si>
    <t>815 1 16 00000 00 0000 000</t>
  </si>
  <si>
    <t>815 1 16 02000 00 0000 140</t>
  </si>
  <si>
    <t>815 1 16 02010 02 0000 140</t>
  </si>
  <si>
    <t>815 1 16 10000 00 0000 140</t>
  </si>
  <si>
    <t>815 1 16 10120 00 0000 140</t>
  </si>
  <si>
    <t>815 1 16 10123 01 0000 140</t>
  </si>
  <si>
    <t>815 1 16 10123 01 0031 140</t>
  </si>
  <si>
    <t>2) Начисленный и удержанный НДФЛ с листков нетрудоспособности за счет средств работодателя за сентябрь 2020г.</t>
  </si>
  <si>
    <t>1) Начисленное страховое обеспечение по листкам нетрудоспособности за счет средств работодателя за сентябрь 2020г.</t>
  </si>
  <si>
    <t>1) Счет  302.66</t>
  </si>
  <si>
    <t>РОСТЕЛЕКОМ ПАО, Дог. 278000089276 от 20.02.2020 сч. N 246 от 30.09.2020г.</t>
  </si>
  <si>
    <t>1) Заявка на возмещение средств за приобретенный товар</t>
  </si>
  <si>
    <t>1) Сотрудник МА</t>
  </si>
  <si>
    <t>1)    Абонентские услуги междугородней телефонной связи за сентябрь 2020г. (позднее выставление счетов)</t>
  </si>
  <si>
    <t>945 0103 00200 00022 122</t>
  </si>
  <si>
    <t>939 0104 00200 00031 122</t>
  </si>
  <si>
    <t>Иные выплаты персоналу государственных (муниципальных) органов, за исключением фонда оплаты труда</t>
  </si>
  <si>
    <t>939 0104 00200 00032 110</t>
  </si>
  <si>
    <t>939 0104 00200 00032 111</t>
  </si>
  <si>
    <t>939 0104 00200 00032 119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</si>
  <si>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</si>
  <si>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</si>
  <si>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939 0104 00200 00032 122</t>
  </si>
  <si>
    <t>1) Начисленные страховые взносы за 2020г. Оплата непроизводится, в связи с большим количеством листков нетрудоспособности.</t>
  </si>
  <si>
    <t>2) Выплаты страхового обеспечения по листкам нетрудоспособности за 4 квартал 2020г. В ФСС направлено заявление на возмещение данных средств.</t>
  </si>
  <si>
    <t>Прочая закупка товаров, работ и услуг</t>
  </si>
  <si>
    <t>000  1 01 00000 00 0000 000</t>
  </si>
  <si>
    <t>НАЛОГИ НА ПРИБЫЛЬ, ДОХОДЫ</t>
  </si>
  <si>
    <t>Налог на доходы физических лиц</t>
  </si>
  <si>
    <t>000 1 01 02000 00 0000 110</t>
  </si>
  <si>
    <t>182 1 01 02010 01 0000 110</t>
  </si>
  <si>
    <t>Другие виды прочих доходов от компенсации затрат бюджетов внутригородских муниципальных образований Санкт-Петербурга</t>
  </si>
  <si>
    <t>000  2 02 15001 00 0000 150</t>
  </si>
  <si>
    <t>Дотации на выравнивание бюджетной обеспеченности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</si>
  <si>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свубъекта Российской Федерации</t>
  </si>
  <si>
    <t>939  2 02 15001 03 0000 150</t>
  </si>
  <si>
    <t>939 2 02 30024 03 0000 150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</si>
  <si>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</si>
  <si>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000 2 02 30024 03 0000 150</t>
  </si>
  <si>
    <t>182 1 01 00000 00 0000 000</t>
  </si>
  <si>
    <t>182 1 01 02000 00 0000 110</t>
  </si>
  <si>
    <t xml:space="preserve">182  1 01 02010 01 0000 110 </t>
  </si>
  <si>
    <t>939  1 16 07090 00 0000 140</t>
  </si>
  <si>
    <t>939  1 16 07010 00 0000 140</t>
  </si>
  <si>
    <t>939 1 16 07000 00 0000 140</t>
  </si>
  <si>
    <t>939  2 02 15001 00 0000 150</t>
  </si>
  <si>
    <t>939 2 02 30024 00 0000 150</t>
  </si>
  <si>
    <t>939 2 02 30027 00 0000 150</t>
  </si>
  <si>
    <t>939 2 02 30027 03 0000 150</t>
  </si>
  <si>
    <t xml:space="preserve">182  1 01 02010 01 1000 110 </t>
  </si>
  <si>
    <t xml:space="preserve">182  1 01 02010 01 2100 110 </t>
  </si>
  <si>
    <t xml:space="preserve">182  1 01 02010 01 3000 110 </t>
  </si>
  <si>
    <t xml:space="preserve">182  1 01 02010 01 4000 110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</si>
  <si>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 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</si>
  <si>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 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</si>
  <si>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 и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</si>
  <si>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 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</si>
  <si>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 и 228 Налогового кодекса Российской Федерации (прочие поступления)</t>
  </si>
  <si>
    <t xml:space="preserve">945 0103 00200 00012 </t>
  </si>
  <si>
    <t>945 0103 00200 00012 100</t>
  </si>
  <si>
    <t>945 0103 00200 00012 120</t>
  </si>
  <si>
    <t>945 0103 00200 00012 121</t>
  </si>
  <si>
    <t>945 0103 00200 00012 129</t>
  </si>
  <si>
    <t>Содержание  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Санкт-Петербурге, выборных должностных лиц местного самоуправления), осуществляющих свои полномочия на постоянной основе</t>
  </si>
  <si>
    <t>945 0103 00200 00022 853</t>
  </si>
  <si>
    <t>939 0104 00200 00032 247</t>
  </si>
  <si>
    <t>Закупка энергетических ресурсов</t>
  </si>
  <si>
    <t>939 0310</t>
  </si>
  <si>
    <t>939 0310 21900 00091</t>
  </si>
  <si>
    <t>939 0310 21900 00091 200</t>
  </si>
  <si>
    <t>939 0310 21900 00091 240</t>
  </si>
  <si>
    <t>939 0310 21900 00091 244</t>
  </si>
  <si>
    <t>Защита населения и территорий от чрезвычайных ситуаций природного и техногенного характера, пожарная безопасность</t>
  </si>
  <si>
    <t>00200 00012</t>
  </si>
  <si>
    <t>247</t>
  </si>
  <si>
    <t>0310</t>
  </si>
  <si>
    <t>939 0310 21900 00081</t>
  </si>
  <si>
    <t>939 0310 21900 00081 200</t>
  </si>
  <si>
    <t>939 0310 21900 00081 240</t>
  </si>
  <si>
    <t>939 0310 21900 00081 244</t>
  </si>
  <si>
    <t>Руководитель отдела закупок и юридического сопровождения</t>
  </si>
  <si>
    <t>939 1003</t>
  </si>
  <si>
    <t>Социальное обеспечение населения</t>
  </si>
  <si>
    <t>939 1003 50500 00231</t>
  </si>
  <si>
    <t>939 1003 50500 00231 300</t>
  </si>
  <si>
    <t>939 1003 50500 00231 310</t>
  </si>
  <si>
    <t>939 1003 50500 00231 312</t>
  </si>
  <si>
    <t>1003</t>
  </si>
  <si>
    <t>8.3.</t>
  </si>
  <si>
    <t xml:space="preserve">внутригородского муниципального образования города федерального значения Санкт-Петербурга                                                                                                                  </t>
  </si>
  <si>
    <t>внутригородского муниципального образования города федерального значения Санкт-Петербурга</t>
  </si>
  <si>
    <t>Муниципальный Совет муниципального образования Сосновая Поляна</t>
  </si>
  <si>
    <t>Местная администрация муниципального образования Сосновая Поляна</t>
  </si>
  <si>
    <t>945 0103 00200 00022 247</t>
  </si>
  <si>
    <t>939 0104 00200 G0850 800</t>
  </si>
  <si>
    <t>939 0104 00200 G0850 850</t>
  </si>
  <si>
    <t>939 0104 00200 G0850 852</t>
  </si>
  <si>
    <t>о численности работников органа местного сомоуправления внутригродского муниципального образования города федерального значения Санкт-Петербурга муниципальный округ Сосновая Поляна на 1 января 2022 года</t>
  </si>
  <si>
    <t>939  2 02 15002 03 0000 150</t>
  </si>
  <si>
    <t>Дотации бюджетам на поддержку мер по обеспечению сбалансированности бюджетов</t>
  </si>
  <si>
    <t>000  2 02 15002 00 0000 150</t>
  </si>
  <si>
    <t>939  2 02 15002 00 0000 150</t>
  </si>
  <si>
    <t xml:space="preserve">939 0409 </t>
  </si>
  <si>
    <t>Дорожное хозяйство (дорожные фонды)</t>
  </si>
  <si>
    <t>Участие в реализации мер по профилактике дорожно-транспортного травматизма на территории муниципального образовани, включая размещение, содержание и ремонт искусственных неровностей</t>
  </si>
  <si>
    <t>939 0409 79500 00491</t>
  </si>
  <si>
    <t>939 0409 79500 00491 200</t>
  </si>
  <si>
    <t>939 0409 79500 00491 240</t>
  </si>
  <si>
    <t>939 0409 79500 00491 244</t>
  </si>
  <si>
    <t>939 0709 90000 00521</t>
  </si>
  <si>
    <t>939 0709 90000 00521 200</t>
  </si>
  <si>
    <t>939 0709 90000 00521 240</t>
  </si>
  <si>
    <t>939 0709 90000 00521 244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</si>
  <si>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</si>
  <si>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>90000 00521</t>
  </si>
  <si>
    <t>0409</t>
  </si>
  <si>
    <t>Должности муниципальной службы, в т.ч.</t>
  </si>
  <si>
    <t>Глава местной администрации</t>
  </si>
  <si>
    <t>Заместитель главы местной администрации</t>
  </si>
  <si>
    <t>Главный бухгалтер местной администрации</t>
  </si>
  <si>
    <t>Руководитель отдела опеки и попечительства</t>
  </si>
  <si>
    <t>Фактические расходы на оплату труда муниципальных служащих составили - 16669,4 тыс.руб.</t>
  </si>
  <si>
    <t>на  1 января 2022 года.</t>
  </si>
  <si>
    <t>Бюджет муниципального округа СОСНОВАЯ ПОЛЯНА</t>
  </si>
  <si>
    <t>ГРБС 945 - Муниципальный Совет внутригородского муниципального образования Санкт-Петербурга муниципального округа СОСНОВАЯ ПОЛЯНА</t>
  </si>
  <si>
    <t>1) Начисленная заработная плата за сентябрь 2020г.</t>
  </si>
  <si>
    <t>1) Счет  302.11)</t>
  </si>
  <si>
    <t>1) Начисленный и удержанный НДФЛ с з/п за сентябрь 2020г.</t>
  </si>
  <si>
    <t>1) Начисленные страховые взносы за сентябрь 2020г.</t>
  </si>
  <si>
    <t>2) Начисленные страховые взносы за сентябрь 2020г.</t>
  </si>
  <si>
    <t>3) Начисленные страховые взносы за сентябрь 2020г.</t>
  </si>
  <si>
    <t>4) Начисленные страховые взносы за сентябрь 2020г.</t>
  </si>
  <si>
    <t>1) Приобретение настенных карт, (позднее предоставление документов на оплату)</t>
  </si>
  <si>
    <t xml:space="preserve">ООО "ТопПлан Технологии" Дог.05/13-01 от 13.05.19г. </t>
  </si>
  <si>
    <t>1) Переплата налога на имущество за 2017г. В ИФНС направлено заявление на возврат данных средств.</t>
  </si>
  <si>
    <t>ГРБС 939 - Местная администрация внутригородского муниципального образования Санкт-Петербурга муниципальный округ Сосновая Поляна</t>
  </si>
  <si>
    <t>1)ГУ-Санкт-Петербургское РО Фонда социального страхования Российской Федерации (ФОМС сч. 303.07)</t>
  </si>
  <si>
    <t>1)ГУ-Санкт-Петербургское РО Фонда социального страхования Российской Федерации (ПФ РФ сч. 303.10)</t>
  </si>
  <si>
    <t>1) Счет  302.11</t>
  </si>
  <si>
    <t>3) Начисленное страховое обеспечение по листкам нетрудоспособности за счет средств работодателя за сентябрь 2020г.</t>
  </si>
  <si>
    <t>1) УФК по г. Санкт-Петербургу (Московский отдел УФССП по Санкт-Петербургу) (сч. 304.03)</t>
  </si>
  <si>
    <t>3) Начисленные страховые взносы за декабрь 2020г. Оплата непроизведена, в связи с тем, что ФСС до 31.12.2020г. непроизвело возврат денежных средств, предъявленных к возмещению, в результате чего, образовалась нехватка бюджетных ассигнований.</t>
  </si>
  <si>
    <t xml:space="preserve">4) Переплата страховых взносов за июль 2020г. В Межрайонную ИФНС по Красносельскому району СПб направлено заявление о возврате денежных средств. </t>
  </si>
  <si>
    <t>5) Начисленные страховые взносы за декабрь 2020г. Оплата непроизведена, в связи с тем, что ФСС до 31.12.2020г. непроизвело возврат денежных средств, предъявленных к возмещению, в результате чего, образовалась нехватка бюджетных ассигнований.</t>
  </si>
  <si>
    <t xml:space="preserve">6) Переплата страховых взносов за июль 2020г. В Межрайонную ИФНС по Красносельскому району СПб направлено заявление о возврате денежных средств. </t>
  </si>
  <si>
    <t>1)    Абонентские услуги телефонной связи за декабрь 2021г. (позднее выставление счетов)</t>
  </si>
  <si>
    <t>РОСТЕЛЕКОМ ПАО, Дог. 278000089276 от 24.02.2021 сч. N 270 от 31.12.2021г.</t>
  </si>
  <si>
    <t>2)  Абонентская плата "Канал передачи данных" за сентябрь 2019г. (позднее выставление счетов)</t>
  </si>
  <si>
    <t>СПб. ГУП "АТС Смольного" Контракт 07-0957 от 12.02.2020</t>
  </si>
  <si>
    <t>2) Предоплата услуг связи по условиям договора (доступ в интернет за январь 2022г.)</t>
  </si>
  <si>
    <t>АО "ЭР-Телеком Холдинг" Договор № 672088 от 01.05.15г.</t>
  </si>
  <si>
    <t>3)   Предоплата услуг связи мобильного телефона за январь 2022г. (Остаток невостребованных средств в декабре 2021г.)</t>
  </si>
  <si>
    <t>1)   Оплата за коммунальные услуги (отопление, водопотребление, водоотведение) за декабрь 2020г. (позднее выставление счетов)</t>
  </si>
  <si>
    <t>Комитет финансов Санкт-Петербурга (Красносельское РЖА) Дог. 25-01/20 от 02.03.2020г.</t>
  </si>
  <si>
    <t>2)   Предоплата за коммунальные услуги (электроэнергия) за декабрь 2021г., январь 2022г. (предоплата по условиям договора)</t>
  </si>
  <si>
    <t xml:space="preserve">ПЕТЕРБУРГСКАЯ СБЫТОВАЯ КОМПАНИЯ АО  Дог. 78230000315176 от 30.03.2021г. </t>
  </si>
  <si>
    <t>4) Услуги потребления эл./энергии , позднее предоставление документов на оплату.</t>
  </si>
  <si>
    <t>1) Услуги по вывозу мусора за сентябрь 2020г. (позднее предоставление документов на оплату)</t>
  </si>
  <si>
    <t>1) АВТОПАРК №1 СПЕЦТРАНС АО Договор 73976 от 01.05.2020 (вывоз мусора)</t>
  </si>
  <si>
    <t>1) О0О "Жилкомсервис №2 Красносельского района" Договор от 01.06.2020г.</t>
  </si>
  <si>
    <t>1) Начисленная заработная плата за сентябрь 2020г. (уборка помещений)</t>
  </si>
  <si>
    <t xml:space="preserve">1) Сч. 302.25     </t>
  </si>
  <si>
    <t>2) Начисленный и удержанный НДФЛ с заработной платы за сентябрь 2020г. (уборка помещений)</t>
  </si>
  <si>
    <t>3) Начисленные страховые взносы за 9 месяцев 2020г. Оплата непроизводится, в связи с большим количеством листков нетрудоспособности.</t>
  </si>
  <si>
    <t xml:space="preserve">1) Межрайонная ИФНС по Красносельскому району Санкт-Петербурга (ФСС сч.303.02)         </t>
  </si>
  <si>
    <t>4) Начисленные страховые взносы за сентябрь 2020г. (уборка помещений)</t>
  </si>
  <si>
    <t>5) Начисленные страховые взносы за сентябрь 2020г. (уборка помещений)</t>
  </si>
  <si>
    <t>6) Начисленные страховые взносы за сентябрь 2020г. (уборка помещений)</t>
  </si>
  <si>
    <t>7) Услуги по вывозу отходов ТБО за сентябрь 2020г. (позднее предоставление документов на оплату)</t>
  </si>
  <si>
    <t>АВТОПАРК №1 СПЕЦТРАНС АО, Договор 73976 от 01.05.2020 (вывоз мусора)</t>
  </si>
  <si>
    <t>1) Услуги по предоставлению лицензии на использование Базы данных ЭС "Госфинансы"</t>
  </si>
  <si>
    <t>1) ООО "МЦФЭР-пресс" дог. N 350009078 от 11.09.19г.</t>
  </si>
  <si>
    <t>1)   Предоплата за коммунальные услуги (электроэнергия) за декабрь 2021г., январь 2022г. (предоплата по условиям договора)</t>
  </si>
  <si>
    <t>2) Начисленный и удержанный НДФЛ с заработной платы за сентябрь 2020г.</t>
  </si>
  <si>
    <t>3) Расчеты по удержаниям из выплат по оплате труда за сентябрь 2020г.</t>
  </si>
  <si>
    <t>1) Алименты (сч. 304.03)</t>
  </si>
  <si>
    <t>1) Начисленные страховые взносы за 9 месяцев 2020г. Оплата непроизводится, в связи с большим количеством листков нетрудоспособности.</t>
  </si>
  <si>
    <t>1)    Абонентские услуги телеграфной связи за март 2020г. (позднее выставление счетов)</t>
  </si>
  <si>
    <t>РОСТЕЛЕКОМ ПАО, Дог. 278000089276 от 20.02.2020 сч. N 237 от 31.03.2020г.</t>
  </si>
  <si>
    <t>1) Услуги по организации временного трудоустройства несовершеннолетних граждан в возрасте от 14 до 18 лет в свободное от учеты время.</t>
  </si>
  <si>
    <t>СМКР СПБООПМ МК. 0172300007819000019-МК от 29.04.2019</t>
  </si>
  <si>
    <t xml:space="preserve">1) Услуги по ремонту оборудования детской площадки. Возврат ранее оплаченных денежных средств банком 31.12.2020г. </t>
  </si>
  <si>
    <t>ИП Латыш Василий Петрович Дог.22/д-п от 06.08.20г.</t>
  </si>
  <si>
    <t>2) Работы по устройству уширения проезда, ремонту проезда, благоустройство дренажной системы, установке газоного ограждения, установка МАФ, озеленение, детское игровое оборудование, устройство тротуара с а/б покрытием (позднее предоставление документов на оплату)</t>
  </si>
  <si>
    <t>1) ООО "КАРНАВАЛ" МК.0172300007817000005 от 21.03.17г. Сч.297 от 02.06.17г.</t>
  </si>
  <si>
    <t>1) ООО "РВВ" МК.0172300007818000005-МК от 16.04.18г.</t>
  </si>
  <si>
    <t>1) Типографские услуги по изданию газеты "ВЕСТИ СОСНОВОЙ ПОЛЯНЫ" N 11 (327) (позднее выставление счета)</t>
  </si>
  <si>
    <t>ЦЕНТР МЕДИА ТЕХНОЛОГИЙ ООО, МК N 0172300007820000003-МК от 10.03.2020 г.</t>
  </si>
  <si>
    <t>Закупка энергетических ресурсов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</si>
  <si>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</si>
  <si>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</si>
  <si>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I.1.</t>
  </si>
  <si>
    <t>код ГРБС</t>
  </si>
  <si>
    <t>100</t>
  </si>
  <si>
    <t>240</t>
  </si>
  <si>
    <t>200</t>
  </si>
  <si>
    <t>800</t>
  </si>
  <si>
    <t>850</t>
  </si>
  <si>
    <t>1.1.1.</t>
  </si>
  <si>
    <t>1.1.1.1.</t>
  </si>
  <si>
    <t>1.1.2.</t>
  </si>
  <si>
    <t>1.1.2.1.</t>
  </si>
  <si>
    <t>2.1.1.</t>
  </si>
  <si>
    <t>2.1.1.1.</t>
  </si>
  <si>
    <t>2.2.1.</t>
  </si>
  <si>
    <t>2.2.1.1.</t>
  </si>
  <si>
    <t>2.3.1.</t>
  </si>
  <si>
    <t>2.3.1.1.</t>
  </si>
  <si>
    <t xml:space="preserve">Код раздела/ подраздела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</si>
  <si>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Благоустройство  </t>
  </si>
  <si>
    <t xml:space="preserve">Культура </t>
  </si>
  <si>
    <t>300</t>
  </si>
  <si>
    <t>310</t>
  </si>
  <si>
    <t>320</t>
  </si>
  <si>
    <t>939</t>
  </si>
  <si>
    <t>1.2.1.</t>
  </si>
  <si>
    <t>1.2.1.1.</t>
  </si>
  <si>
    <t>1.2.2.</t>
  </si>
  <si>
    <t>1.2.2.1.</t>
  </si>
  <si>
    <t>1.2.3.</t>
  </si>
  <si>
    <t>1.2.3.1.</t>
  </si>
  <si>
    <t>II.1.</t>
  </si>
  <si>
    <t>II.2</t>
  </si>
  <si>
    <t>II.3</t>
  </si>
  <si>
    <t>II.4</t>
  </si>
  <si>
    <t>II.5</t>
  </si>
  <si>
    <t>II.6</t>
  </si>
  <si>
    <t>II.7</t>
  </si>
  <si>
    <t>II.8</t>
  </si>
  <si>
    <t>II.9</t>
  </si>
  <si>
    <t>II.10</t>
  </si>
  <si>
    <t>1</t>
  </si>
  <si>
    <t>2</t>
  </si>
  <si>
    <t>3</t>
  </si>
  <si>
    <t>1.3.1.</t>
  </si>
  <si>
    <t>1.3.1.1.</t>
  </si>
  <si>
    <t>1.3.2.</t>
  </si>
  <si>
    <t>1.3.2.1.</t>
  </si>
  <si>
    <t>1.3.3.</t>
  </si>
  <si>
    <t>1.3.3.1.</t>
  </si>
  <si>
    <t>3.1.1.</t>
  </si>
  <si>
    <t>3.1.1.1.</t>
  </si>
  <si>
    <t>2.4.1.</t>
  </si>
  <si>
    <t>2.4.1.1.</t>
  </si>
  <si>
    <t>2.5.1.</t>
  </si>
  <si>
    <t>2.5.1.1.</t>
  </si>
  <si>
    <t>3.2.1.</t>
  </si>
  <si>
    <t>3.2.1.1.</t>
  </si>
  <si>
    <t>по утвержден-ному бюджету</t>
  </si>
  <si>
    <t>внутригородского муниципального образования города федерального значения                                                                             Санкт-Петербурга</t>
  </si>
  <si>
    <t>внутригородского муниципального образования города федерального значения                                                                  Санкт-Петербурга</t>
  </si>
  <si>
    <t>Отчет об исполнении бюджета</t>
  </si>
  <si>
    <t>муниципальный округ Сосновая Поляна за 2021 год</t>
  </si>
  <si>
    <t>Показатели источников финансирования дефицита бюджета</t>
  </si>
  <si>
    <t>дефицита бюджета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</si>
</sst>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_ ;\-#,##0.0\ "/>
    <numFmt numFmtId="180" formatCode="0.000"/>
    <numFmt numFmtId="181" formatCode="#,##0.00_р_."/>
    <numFmt numFmtId="182" formatCode="#,##0.0_р_."/>
  </numFmts>
  <fonts count="82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i/>
      <sz val="8"/>
      <name val="Times New Roman"/>
      <family val="1"/>
    </font>
    <font>
      <i/>
      <u val="single"/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i/>
      <sz val="11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sz val="9"/>
      <name val="Arial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b/>
      <sz val="9"/>
      <name val="Arial"/>
      <family val="2"/>
    </font>
    <font>
      <i/>
      <sz val="7"/>
      <name val="Times New Roman"/>
      <family val="1"/>
    </font>
    <font>
      <b/>
      <sz val="9"/>
      <name val="Arial Cyr"/>
      <family val="0"/>
    </font>
    <font>
      <b/>
      <sz val="10"/>
      <name val="Arial Cyr"/>
      <family val="0"/>
    </font>
    <font>
      <b/>
      <i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8"/>
      <color indexed="10"/>
      <name val="Times New Roman"/>
      <family val="1"/>
    </font>
    <font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8"/>
      <color rgb="FFFF0000"/>
      <name val="Times New Roman"/>
      <family val="1"/>
    </font>
    <font>
      <i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" fillId="0" borderId="0">
      <alignment/>
      <protection/>
    </xf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17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173" fontId="3" fillId="0" borderId="10" xfId="0" applyNumberFormat="1" applyFont="1" applyFill="1" applyBorder="1" applyAlignment="1">
      <alignment horizontal="right"/>
    </xf>
    <xf numFmtId="173" fontId="2" fillId="0" borderId="10" xfId="0" applyNumberFormat="1" applyFont="1" applyFill="1" applyBorder="1" applyAlignment="1">
      <alignment horizontal="right"/>
    </xf>
    <xf numFmtId="173" fontId="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vertical="top" wrapText="1"/>
    </xf>
    <xf numFmtId="173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wrapText="1"/>
    </xf>
    <xf numFmtId="173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 vertical="center" wrapText="1"/>
    </xf>
    <xf numFmtId="173" fontId="2" fillId="33" borderId="10" xfId="0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right"/>
    </xf>
    <xf numFmtId="173" fontId="4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3" fontId="6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3" fontId="2" fillId="0" borderId="0" xfId="0" applyNumberFormat="1" applyFont="1" applyBorder="1" applyAlignment="1">
      <alignment horizontal="right" vertical="top"/>
    </xf>
    <xf numFmtId="173" fontId="0" fillId="0" borderId="0" xfId="0" applyNumberFormat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1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1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vertical="top" wrapText="1"/>
    </xf>
    <xf numFmtId="173" fontId="6" fillId="0" borderId="10" xfId="0" applyNumberFormat="1" applyFont="1" applyBorder="1" applyAlignment="1">
      <alignment horizontal="right"/>
    </xf>
    <xf numFmtId="173" fontId="4" fillId="0" borderId="10" xfId="0" applyNumberFormat="1" applyFont="1" applyFill="1" applyBorder="1" applyAlignment="1">
      <alignment horizontal="right"/>
    </xf>
    <xf numFmtId="173" fontId="6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vertical="top" wrapText="1"/>
    </xf>
    <xf numFmtId="173" fontId="6" fillId="0" borderId="11" xfId="0" applyNumberFormat="1" applyFont="1" applyBorder="1" applyAlignment="1">
      <alignment horizontal="right"/>
    </xf>
    <xf numFmtId="173" fontId="6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horizontal="left" vertical="top" wrapText="1" indent="3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3" xfId="0" applyFont="1" applyFill="1" applyBorder="1" applyAlignment="1">
      <alignment wrapText="1"/>
    </xf>
    <xf numFmtId="0" fontId="1" fillId="0" borderId="0" xfId="0" applyFont="1" applyBorder="1" applyAlignment="1">
      <alignment horizontal="left" vertical="center" wrapText="1" indent="3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 vertical="top" wrapText="1" indent="3"/>
    </xf>
    <xf numFmtId="0" fontId="0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17" fillId="0" borderId="1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 wrapText="1"/>
    </xf>
    <xf numFmtId="173" fontId="13" fillId="0" borderId="10" xfId="0" applyNumberFormat="1" applyFont="1" applyBorder="1" applyAlignment="1">
      <alignment horizontal="right"/>
    </xf>
    <xf numFmtId="173" fontId="14" fillId="0" borderId="10" xfId="0" applyNumberFormat="1" applyFont="1" applyBorder="1" applyAlignment="1">
      <alignment horizontal="right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173" fontId="14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 wrapText="1"/>
    </xf>
    <xf numFmtId="173" fontId="14" fillId="0" borderId="10" xfId="0" applyNumberFormat="1" applyFont="1" applyBorder="1" applyAlignment="1">
      <alignment/>
    </xf>
    <xf numFmtId="173" fontId="14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horizontal="right" vertical="center"/>
    </xf>
    <xf numFmtId="14" fontId="3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0" fontId="15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3" fillId="0" borderId="10" xfId="0" applyNumberFormat="1" applyFont="1" applyBorder="1" applyAlignment="1">
      <alignment vertical="top" wrapText="1"/>
    </xf>
    <xf numFmtId="173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181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181" fontId="0" fillId="18" borderId="10" xfId="0" applyNumberFormat="1" applyFill="1" applyBorder="1" applyAlignment="1">
      <alignment horizontal="center" vertical="center" wrapText="1"/>
    </xf>
    <xf numFmtId="181" fontId="77" fillId="18" borderId="10" xfId="0" applyNumberFormat="1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 wrapText="1"/>
    </xf>
    <xf numFmtId="49" fontId="24" fillId="6" borderId="10" xfId="0" applyNumberFormat="1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181" fontId="24" fillId="6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wrapText="1"/>
    </xf>
    <xf numFmtId="181" fontId="24" fillId="0" borderId="11" xfId="0" applyNumberFormat="1" applyFont="1" applyBorder="1" applyAlignment="1">
      <alignment horizontal="center" vertical="center" wrapText="1"/>
    </xf>
    <xf numFmtId="0" fontId="78" fillId="34" borderId="10" xfId="0" applyFont="1" applyFill="1" applyBorder="1" applyAlignment="1">
      <alignment vertical="top" wrapText="1"/>
    </xf>
    <xf numFmtId="49" fontId="79" fillId="33" borderId="10" xfId="0" applyNumberFormat="1" applyFont="1" applyFill="1" applyBorder="1" applyAlignment="1">
      <alignment horizontal="center" vertical="center"/>
    </xf>
    <xf numFmtId="49" fontId="79" fillId="33" borderId="10" xfId="0" applyNumberFormat="1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center" vertical="center" wrapText="1"/>
    </xf>
    <xf numFmtId="181" fontId="79" fillId="33" borderId="11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wrapText="1"/>
    </xf>
    <xf numFmtId="0" fontId="26" fillId="0" borderId="10" xfId="0" applyFont="1" applyFill="1" applyBorder="1" applyAlignment="1">
      <alignment horizontal="left" vertical="center"/>
    </xf>
    <xf numFmtId="49" fontId="26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81" fontId="26" fillId="0" borderId="11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wrapText="1"/>
    </xf>
    <xf numFmtId="0" fontId="26" fillId="0" borderId="10" xfId="0" applyFont="1" applyFill="1" applyBorder="1" applyAlignment="1">
      <alignment horizontal="left" vertical="center" wrapText="1"/>
    </xf>
    <xf numFmtId="0" fontId="78" fillId="33" borderId="10" xfId="0" applyFont="1" applyFill="1" applyBorder="1" applyAlignment="1">
      <alignment horizontal="left" vertical="center" wrapText="1"/>
    </xf>
    <xf numFmtId="181" fontId="79" fillId="33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wrapText="1"/>
    </xf>
    <xf numFmtId="49" fontId="15" fillId="0" borderId="10" xfId="0" applyNumberFormat="1" applyFont="1" applyBorder="1" applyAlignment="1">
      <alignment horizontal="center" vertical="center"/>
    </xf>
    <xf numFmtId="181" fontId="15" fillId="0" borderId="10" xfId="0" applyNumberFormat="1" applyFont="1" applyBorder="1" applyAlignment="1">
      <alignment horizontal="center" vertical="center" wrapText="1"/>
    </xf>
    <xf numFmtId="181" fontId="15" fillId="0" borderId="1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15" fillId="0" borderId="10" xfId="0" applyFont="1" applyBorder="1" applyAlignment="1">
      <alignment wrapText="1"/>
    </xf>
    <xf numFmtId="49" fontId="15" fillId="0" borderId="10" xfId="0" applyNumberFormat="1" applyFont="1" applyBorder="1" applyAlignment="1">
      <alignment horizontal="center" vertical="center" wrapText="1"/>
    </xf>
    <xf numFmtId="181" fontId="15" fillId="0" borderId="11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49" fontId="15" fillId="6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  <xf numFmtId="181" fontId="24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79" fillId="33" borderId="10" xfId="0" applyFont="1" applyFill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wrapText="1"/>
    </xf>
    <xf numFmtId="49" fontId="80" fillId="33" borderId="10" xfId="0" applyNumberFormat="1" applyFont="1" applyFill="1" applyBorder="1" applyAlignment="1">
      <alignment horizontal="center" vertical="center"/>
    </xf>
    <xf numFmtId="49" fontId="80" fillId="33" borderId="10" xfId="0" applyNumberFormat="1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center" vertical="center" wrapText="1"/>
    </xf>
    <xf numFmtId="181" fontId="80" fillId="33" borderId="10" xfId="0" applyNumberFormat="1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wrapText="1"/>
    </xf>
    <xf numFmtId="49" fontId="15" fillId="35" borderId="10" xfId="0" applyNumberFormat="1" applyFont="1" applyFill="1" applyBorder="1" applyAlignment="1">
      <alignment horizontal="center" vertical="center"/>
    </xf>
    <xf numFmtId="49" fontId="15" fillId="35" borderId="10" xfId="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181" fontId="15" fillId="35" borderId="11" xfId="0" applyNumberFormat="1" applyFont="1" applyFill="1" applyBorder="1" applyAlignment="1">
      <alignment horizontal="center" vertical="center" wrapText="1"/>
    </xf>
    <xf numFmtId="181" fontId="15" fillId="35" borderId="10" xfId="0" applyNumberFormat="1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top" wrapText="1"/>
    </xf>
    <xf numFmtId="49" fontId="24" fillId="6" borderId="10" xfId="0" applyNumberFormat="1" applyFont="1" applyFill="1" applyBorder="1" applyAlignment="1">
      <alignment horizontal="center" vertical="center"/>
    </xf>
    <xf numFmtId="4" fontId="16" fillId="6" borderId="10" xfId="0" applyNumberFormat="1" applyFont="1" applyFill="1" applyBorder="1" applyAlignment="1">
      <alignment/>
    </xf>
    <xf numFmtId="181" fontId="80" fillId="33" borderId="11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1" fontId="24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79" fillId="33" borderId="11" xfId="0" applyFont="1" applyFill="1" applyBorder="1" applyAlignment="1">
      <alignment wrapText="1"/>
    </xf>
    <xf numFmtId="0" fontId="13" fillId="0" borderId="10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181" fontId="24" fillId="0" borderId="10" xfId="0" applyNumberFormat="1" applyFont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left" vertical="center"/>
    </xf>
    <xf numFmtId="49" fontId="78" fillId="33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/>
    </xf>
    <xf numFmtId="0" fontId="78" fillId="33" borderId="10" xfId="0" applyFont="1" applyFill="1" applyBorder="1" applyAlignment="1">
      <alignment horizontal="left" vertical="center"/>
    </xf>
    <xf numFmtId="49" fontId="78" fillId="33" borderId="10" xfId="0" applyNumberFormat="1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 wrapText="1"/>
    </xf>
    <xf numFmtId="181" fontId="78" fillId="33" borderId="11" xfId="0" applyNumberFormat="1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24" fillId="16" borderId="10" xfId="0" applyFont="1" applyFill="1" applyBorder="1" applyAlignment="1">
      <alignment/>
    </xf>
    <xf numFmtId="49" fontId="30" fillId="16" borderId="10" xfId="0" applyNumberFormat="1" applyFont="1" applyFill="1" applyBorder="1" applyAlignment="1">
      <alignment horizontal="center" vertical="center"/>
    </xf>
    <xf numFmtId="181" fontId="24" fillId="16" borderId="10" xfId="0" applyNumberFormat="1" applyFont="1" applyFill="1" applyBorder="1" applyAlignment="1">
      <alignment horizontal="center" vertical="center" wrapText="1"/>
    </xf>
    <xf numFmtId="0" fontId="16" fillId="16" borderId="1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49" fontId="31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wrapText="1"/>
    </xf>
    <xf numFmtId="0" fontId="77" fillId="0" borderId="0" xfId="0" applyFont="1" applyAlignment="1">
      <alignment/>
    </xf>
    <xf numFmtId="0" fontId="9" fillId="0" borderId="10" xfId="0" applyFont="1" applyBorder="1" applyAlignment="1">
      <alignment/>
    </xf>
    <xf numFmtId="173" fontId="9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173" fontId="19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173" fontId="19" fillId="0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4" fontId="14" fillId="33" borderId="10" xfId="0" applyNumberFormat="1" applyFont="1" applyFill="1" applyBorder="1" applyAlignment="1">
      <alignment/>
    </xf>
    <xf numFmtId="0" fontId="16" fillId="0" borderId="10" xfId="0" applyFont="1" applyBorder="1" applyAlignment="1">
      <alignment vertical="center" wrapText="1"/>
    </xf>
    <xf numFmtId="0" fontId="81" fillId="33" borderId="10" xfId="0" applyFont="1" applyFill="1" applyBorder="1" applyAlignment="1">
      <alignment vertical="center" wrapText="1"/>
    </xf>
    <xf numFmtId="0" fontId="13" fillId="35" borderId="10" xfId="0" applyFont="1" applyFill="1" applyBorder="1" applyAlignment="1">
      <alignment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center" wrapText="1"/>
    </xf>
    <xf numFmtId="4" fontId="16" fillId="0" borderId="10" xfId="0" applyNumberFormat="1" applyFont="1" applyBorder="1" applyAlignment="1">
      <alignment/>
    </xf>
    <xf numFmtId="0" fontId="14" fillId="33" borderId="10" xfId="0" applyFont="1" applyFill="1" applyBorder="1" applyAlignment="1">
      <alignment wrapText="1"/>
    </xf>
    <xf numFmtId="0" fontId="7" fillId="34" borderId="10" xfId="0" applyFont="1" applyFill="1" applyBorder="1" applyAlignment="1">
      <alignment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>
      <alignment wrapText="1"/>
    </xf>
    <xf numFmtId="0" fontId="7" fillId="0" borderId="15" xfId="53" applyNumberFormat="1" applyFont="1" applyBorder="1" applyAlignment="1">
      <alignment horizontal="left" vertical="top" wrapText="1"/>
      <protection/>
    </xf>
    <xf numFmtId="173" fontId="19" fillId="0" borderId="10" xfId="0" applyNumberFormat="1" applyFont="1" applyBorder="1" applyAlignment="1">
      <alignment horizontal="center" vertical="center"/>
    </xf>
    <xf numFmtId="173" fontId="20" fillId="0" borderId="10" xfId="0" applyNumberFormat="1" applyFont="1" applyBorder="1" applyAlignment="1">
      <alignment horizontal="center" vertical="center"/>
    </xf>
    <xf numFmtId="173" fontId="32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left" wrapText="1"/>
    </xf>
    <xf numFmtId="49" fontId="20" fillId="0" borderId="10" xfId="0" applyNumberFormat="1" applyFont="1" applyBorder="1" applyAlignment="1">
      <alignment horizontal="left" wrapText="1"/>
    </xf>
    <xf numFmtId="0" fontId="33" fillId="0" borderId="10" xfId="0" applyFont="1" applyBorder="1" applyAlignment="1">
      <alignment horizontal="left" vertical="center"/>
    </xf>
    <xf numFmtId="49" fontId="20" fillId="0" borderId="10" xfId="0" applyNumberFormat="1" applyFont="1" applyBorder="1" applyAlignment="1">
      <alignment/>
    </xf>
    <xf numFmtId="0" fontId="2" fillId="33" borderId="14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181" fontId="0" fillId="0" borderId="18" xfId="0" applyNumberFormat="1" applyBorder="1" applyAlignment="1">
      <alignment horizontal="right"/>
    </xf>
    <xf numFmtId="0" fontId="0" fillId="0" borderId="18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right" vertical="top" wrapText="1"/>
    </xf>
    <xf numFmtId="0" fontId="11" fillId="0" borderId="2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5" fillId="18" borderId="14" xfId="0" applyFont="1" applyFill="1" applyBorder="1" applyAlignment="1">
      <alignment horizontal="center" vertical="center" wrapText="1"/>
    </xf>
    <xf numFmtId="0" fontId="0" fillId="18" borderId="16" xfId="0" applyFill="1" applyBorder="1" applyAlignment="1">
      <alignment horizontal="center" vertical="center" wrapText="1"/>
    </xf>
    <xf numFmtId="0" fontId="0" fillId="18" borderId="17" xfId="0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0" fillId="0" borderId="18" xfId="0" applyBorder="1" applyAlignment="1">
      <alignment horizontal="right"/>
    </xf>
    <xf numFmtId="0" fontId="17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1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24.28125" style="0" customWidth="1"/>
    <col min="2" max="2" width="46.57421875" style="0" customWidth="1"/>
    <col min="3" max="3" width="12.57421875" style="0" customWidth="1"/>
    <col min="4" max="4" width="12.421875" style="0" customWidth="1"/>
  </cols>
  <sheetData>
    <row r="1" spans="1:4" ht="20.25" customHeight="1">
      <c r="A1" s="309" t="s">
        <v>36</v>
      </c>
      <c r="B1" s="309"/>
      <c r="C1" s="309"/>
      <c r="D1" s="309"/>
    </row>
    <row r="2" spans="1:4" ht="15" customHeight="1">
      <c r="A2" s="309" t="s">
        <v>828</v>
      </c>
      <c r="B2" s="309"/>
      <c r="C2" s="309"/>
      <c r="D2" s="309"/>
    </row>
    <row r="3" spans="1:4" ht="14.25" customHeight="1">
      <c r="A3" s="309" t="s">
        <v>991</v>
      </c>
      <c r="B3" s="309"/>
      <c r="C3" s="309"/>
      <c r="D3" s="309"/>
    </row>
    <row r="4" spans="1:4" ht="20.25" customHeight="1">
      <c r="A4" s="310" t="s">
        <v>47</v>
      </c>
      <c r="B4" s="310"/>
      <c r="C4" s="310"/>
      <c r="D4" s="310"/>
    </row>
    <row r="5" spans="1:4" ht="68.25" customHeight="1">
      <c r="A5" s="1" t="s">
        <v>9</v>
      </c>
      <c r="B5" s="1" t="s">
        <v>3</v>
      </c>
      <c r="C5" s="2" t="s">
        <v>121</v>
      </c>
      <c r="D5" s="2" t="s">
        <v>35</v>
      </c>
    </row>
    <row r="6" spans="1:4" ht="12.75">
      <c r="A6" s="306" t="s">
        <v>4</v>
      </c>
      <c r="B6" s="307"/>
      <c r="C6" s="307"/>
      <c r="D6" s="308"/>
    </row>
    <row r="7" spans="1:4" ht="14.25" customHeight="1">
      <c r="A7" s="43" t="s">
        <v>151</v>
      </c>
      <c r="B7" s="15" t="s">
        <v>39</v>
      </c>
      <c r="C7" s="31">
        <f>C8+C11+C20+C43</f>
        <v>7091.799999999999</v>
      </c>
      <c r="D7" s="31">
        <f>D8+D11+D20+D43</f>
        <v>4714.8</v>
      </c>
    </row>
    <row r="8" spans="1:4" ht="14.25" customHeight="1">
      <c r="A8" s="43" t="s">
        <v>765</v>
      </c>
      <c r="B8" s="15" t="s">
        <v>766</v>
      </c>
      <c r="C8" s="31">
        <f>C9</f>
        <v>3738</v>
      </c>
      <c r="D8" s="31">
        <f>D9</f>
        <v>3584.1</v>
      </c>
    </row>
    <row r="9" spans="1:4" ht="25.5" customHeight="1">
      <c r="A9" s="44" t="s">
        <v>768</v>
      </c>
      <c r="B9" s="35" t="s">
        <v>767</v>
      </c>
      <c r="C9" s="45">
        <f>C10</f>
        <v>3738</v>
      </c>
      <c r="D9" s="45">
        <f>D10</f>
        <v>3584.1</v>
      </c>
    </row>
    <row r="10" spans="1:4" ht="63.75" customHeight="1">
      <c r="A10" s="19" t="s">
        <v>769</v>
      </c>
      <c r="B10" s="11" t="s">
        <v>793</v>
      </c>
      <c r="C10" s="21">
        <v>3738</v>
      </c>
      <c r="D10" s="3">
        <f>SUM('прил 1'!D12:D12)</f>
        <v>3584.1</v>
      </c>
    </row>
    <row r="11" spans="1:4" ht="27.75" customHeight="1">
      <c r="A11" s="47" t="s">
        <v>40</v>
      </c>
      <c r="B11" s="15" t="s">
        <v>279</v>
      </c>
      <c r="C11" s="34">
        <f>C12</f>
        <v>1003.5</v>
      </c>
      <c r="D11" s="34">
        <f>D12</f>
        <v>97.7</v>
      </c>
    </row>
    <row r="12" spans="1:4" ht="17.25" customHeight="1">
      <c r="A12" s="48" t="s">
        <v>70</v>
      </c>
      <c r="B12" s="35" t="s">
        <v>152</v>
      </c>
      <c r="C12" s="49">
        <f>C13</f>
        <v>1003.5</v>
      </c>
      <c r="D12" s="49">
        <f>D13</f>
        <v>97.7</v>
      </c>
    </row>
    <row r="13" spans="1:4" ht="17.25" customHeight="1">
      <c r="A13" s="48" t="s">
        <v>104</v>
      </c>
      <c r="B13" s="35" t="s">
        <v>105</v>
      </c>
      <c r="C13" s="49">
        <f>SUM(C14)</f>
        <v>1003.5</v>
      </c>
      <c r="D13" s="49">
        <f>SUM(D14)</f>
        <v>97.7</v>
      </c>
    </row>
    <row r="14" spans="1:4" ht="37.5" customHeight="1">
      <c r="A14" s="7" t="s">
        <v>68</v>
      </c>
      <c r="B14" s="11" t="s">
        <v>123</v>
      </c>
      <c r="C14" s="3">
        <f>C15+C16</f>
        <v>1003.5</v>
      </c>
      <c r="D14" s="3">
        <f>D15+D16</f>
        <v>97.7</v>
      </c>
    </row>
    <row r="15" spans="1:4" ht="72" customHeight="1">
      <c r="A15" s="7" t="s">
        <v>69</v>
      </c>
      <c r="B15" s="11" t="s">
        <v>280</v>
      </c>
      <c r="C15" s="3">
        <v>941.5</v>
      </c>
      <c r="D15" s="3">
        <f>SUM('прил 1'!D72)</f>
        <v>36</v>
      </c>
    </row>
    <row r="16" spans="1:4" ht="42.75" customHeight="1">
      <c r="A16" s="7" t="s">
        <v>722</v>
      </c>
      <c r="B16" s="11" t="s">
        <v>770</v>
      </c>
      <c r="C16" s="3">
        <v>62</v>
      </c>
      <c r="D16" s="3">
        <f>SUM('прил 1'!D78)</f>
        <v>61.7</v>
      </c>
    </row>
    <row r="17" spans="1:4" ht="30" customHeight="1" hidden="1">
      <c r="A17" s="68" t="s">
        <v>71</v>
      </c>
      <c r="B17" s="15" t="s">
        <v>72</v>
      </c>
      <c r="C17" s="34">
        <f>SUM(C18)</f>
        <v>0</v>
      </c>
      <c r="D17" s="34">
        <f>SUM(D18)</f>
        <v>0</v>
      </c>
    </row>
    <row r="18" spans="1:4" ht="125.25" customHeight="1" hidden="1">
      <c r="A18" s="48" t="s">
        <v>73</v>
      </c>
      <c r="B18" s="35" t="s">
        <v>92</v>
      </c>
      <c r="C18" s="49">
        <f>SUM(C19)</f>
        <v>0</v>
      </c>
      <c r="D18" s="49">
        <f>SUM(D19)</f>
        <v>0</v>
      </c>
    </row>
    <row r="19" spans="1:4" ht="103.5" customHeight="1" hidden="1">
      <c r="A19" s="7" t="s">
        <v>74</v>
      </c>
      <c r="B19" s="11" t="s">
        <v>93</v>
      </c>
      <c r="C19" s="3">
        <v>0</v>
      </c>
      <c r="D19" s="3">
        <v>0</v>
      </c>
    </row>
    <row r="20" spans="1:4" ht="15.75" customHeight="1">
      <c r="A20" s="43" t="s">
        <v>10</v>
      </c>
      <c r="B20" s="15" t="s">
        <v>5</v>
      </c>
      <c r="C20" s="34">
        <f>C21+C28+C33</f>
        <v>2350.2999999999997</v>
      </c>
      <c r="D20" s="34">
        <f>D21+D28+D33</f>
        <v>1045.4</v>
      </c>
    </row>
    <row r="21" spans="1:4" ht="39" customHeight="1" hidden="1">
      <c r="A21" s="44" t="s">
        <v>573</v>
      </c>
      <c r="B21" s="35" t="s">
        <v>574</v>
      </c>
      <c r="C21" s="49">
        <f>C22</f>
        <v>0</v>
      </c>
      <c r="D21" s="49">
        <f>D22</f>
        <v>0</v>
      </c>
    </row>
    <row r="22" spans="1:4" ht="68.25" customHeight="1" hidden="1">
      <c r="A22" s="50" t="s">
        <v>575</v>
      </c>
      <c r="B22" s="20" t="s">
        <v>576</v>
      </c>
      <c r="C22" s="22">
        <f>SUM(C23+C24+C25+C26+C27)</f>
        <v>0</v>
      </c>
      <c r="D22" s="22">
        <f>SUM(D23+D24+D25+D26+D27)</f>
        <v>0</v>
      </c>
    </row>
    <row r="23" spans="1:4" ht="66.75" customHeight="1" hidden="1">
      <c r="A23" s="19" t="s">
        <v>569</v>
      </c>
      <c r="B23" s="20" t="s">
        <v>576</v>
      </c>
      <c r="C23" s="3">
        <v>0</v>
      </c>
      <c r="D23" s="3">
        <f>SUM('прил 1'!D26)</f>
        <v>0</v>
      </c>
    </row>
    <row r="24" spans="1:4" ht="65.25" customHeight="1" hidden="1">
      <c r="A24" s="19" t="s">
        <v>570</v>
      </c>
      <c r="B24" s="20" t="s">
        <v>576</v>
      </c>
      <c r="C24" s="3">
        <v>0</v>
      </c>
      <c r="D24" s="3">
        <f>SUM('прил 1'!D35)</f>
        <v>0</v>
      </c>
    </row>
    <row r="25" spans="1:4" ht="64.5" customHeight="1" hidden="1">
      <c r="A25" s="19" t="s">
        <v>741</v>
      </c>
      <c r="B25" s="20" t="s">
        <v>576</v>
      </c>
      <c r="C25" s="3">
        <v>0</v>
      </c>
      <c r="D25" s="3">
        <f>SUM('прил 1'!D44)</f>
        <v>0</v>
      </c>
    </row>
    <row r="26" spans="1:4" ht="64.5" customHeight="1" hidden="1">
      <c r="A26" s="19" t="s">
        <v>571</v>
      </c>
      <c r="B26" s="20" t="s">
        <v>576</v>
      </c>
      <c r="C26" s="3">
        <v>0</v>
      </c>
      <c r="D26" s="3">
        <f>SUM('прил 1'!D53)</f>
        <v>0</v>
      </c>
    </row>
    <row r="27" spans="1:4" ht="66" customHeight="1" hidden="1">
      <c r="A27" s="19" t="s">
        <v>572</v>
      </c>
      <c r="B27" s="20" t="s">
        <v>576</v>
      </c>
      <c r="C27" s="3">
        <v>0</v>
      </c>
      <c r="D27" s="3">
        <f>SUM('прил 1'!D62)</f>
        <v>0</v>
      </c>
    </row>
    <row r="28" spans="1:4" ht="128.25" customHeight="1">
      <c r="A28" s="44" t="s">
        <v>577</v>
      </c>
      <c r="B28" s="35" t="s">
        <v>578</v>
      </c>
      <c r="C28" s="49">
        <f>C29+C31</f>
        <v>551.9</v>
      </c>
      <c r="D28" s="49">
        <f>D29+D31</f>
        <v>989</v>
      </c>
    </row>
    <row r="29" spans="1:4" ht="56.25" customHeight="1">
      <c r="A29" s="50" t="s">
        <v>580</v>
      </c>
      <c r="B29" s="20" t="s">
        <v>579</v>
      </c>
      <c r="C29" s="22">
        <f>SUM(C30)</f>
        <v>66</v>
      </c>
      <c r="D29" s="22">
        <f>SUM(D30)</f>
        <v>53.7</v>
      </c>
    </row>
    <row r="30" spans="1:4" ht="97.5" customHeight="1">
      <c r="A30" s="19" t="s">
        <v>567</v>
      </c>
      <c r="B30" s="11" t="s">
        <v>581</v>
      </c>
      <c r="C30" s="3">
        <v>66</v>
      </c>
      <c r="D30" s="3">
        <f>SUM('прил 1'!D82)</f>
        <v>53.7</v>
      </c>
    </row>
    <row r="31" spans="1:4" ht="81.75" customHeight="1">
      <c r="A31" s="50" t="s">
        <v>582</v>
      </c>
      <c r="B31" s="20" t="s">
        <v>583</v>
      </c>
      <c r="C31" s="22">
        <f>SUM(C32)</f>
        <v>485.9</v>
      </c>
      <c r="D31" s="22">
        <f>SUM(D32)</f>
        <v>935.3</v>
      </c>
    </row>
    <row r="32" spans="1:4" ht="94.5" customHeight="1">
      <c r="A32" s="19" t="s">
        <v>568</v>
      </c>
      <c r="B32" s="11" t="s">
        <v>584</v>
      </c>
      <c r="C32" s="3">
        <v>485.9</v>
      </c>
      <c r="D32" s="3">
        <f>SUM('прил 1'!D84)</f>
        <v>935.3</v>
      </c>
    </row>
    <row r="33" spans="1:4" ht="29.25" customHeight="1">
      <c r="A33" s="44" t="s">
        <v>611</v>
      </c>
      <c r="B33" s="35" t="s">
        <v>603</v>
      </c>
      <c r="C33" s="49">
        <f>C34</f>
        <v>1798.3999999999999</v>
      </c>
      <c r="D33" s="49">
        <f>D34</f>
        <v>56.400000000000006</v>
      </c>
    </row>
    <row r="34" spans="1:4" ht="66.75" customHeight="1">
      <c r="A34" s="50" t="s">
        <v>612</v>
      </c>
      <c r="B34" s="20" t="s">
        <v>608</v>
      </c>
      <c r="C34" s="22">
        <f>SUM(C35)</f>
        <v>1798.3999999999999</v>
      </c>
      <c r="D34" s="22">
        <f>SUM(D35)</f>
        <v>56.400000000000006</v>
      </c>
    </row>
    <row r="35" spans="1:4" ht="70.5" customHeight="1">
      <c r="A35" s="19" t="s">
        <v>613</v>
      </c>
      <c r="B35" s="86" t="s">
        <v>609</v>
      </c>
      <c r="C35" s="22">
        <f>SUM(C36)</f>
        <v>1798.3999999999999</v>
      </c>
      <c r="D35" s="3">
        <f>SUM(D36)</f>
        <v>56.400000000000006</v>
      </c>
    </row>
    <row r="36" spans="1:4" ht="153.75" customHeight="1">
      <c r="A36" s="50" t="s">
        <v>614</v>
      </c>
      <c r="B36" s="36" t="s">
        <v>599</v>
      </c>
      <c r="C36" s="22">
        <f>SUM(C37+C38+C39+C40+C41+C42)</f>
        <v>1798.3999999999999</v>
      </c>
      <c r="D36" s="22">
        <f>SUM(D37+D38+D39+D40+D41+D42)</f>
        <v>56.400000000000006</v>
      </c>
    </row>
    <row r="37" spans="1:4" ht="158.25" customHeight="1">
      <c r="A37" s="19" t="s">
        <v>721</v>
      </c>
      <c r="B37" s="11" t="s">
        <v>599</v>
      </c>
      <c r="C37" s="3">
        <v>2.4</v>
      </c>
      <c r="D37" s="3">
        <f>SUM('прил 1'!D21)</f>
        <v>3.2</v>
      </c>
    </row>
    <row r="38" spans="1:4" ht="161.25" customHeight="1">
      <c r="A38" s="19" t="s">
        <v>600</v>
      </c>
      <c r="B38" s="11" t="s">
        <v>599</v>
      </c>
      <c r="C38" s="3">
        <v>823.9</v>
      </c>
      <c r="D38" s="3">
        <f>SUM('прил 1'!D30)</f>
        <v>-20</v>
      </c>
    </row>
    <row r="39" spans="1:4" ht="162" customHeight="1">
      <c r="A39" s="19" t="s">
        <v>615</v>
      </c>
      <c r="B39" s="11" t="s">
        <v>599</v>
      </c>
      <c r="C39" s="3">
        <v>945</v>
      </c>
      <c r="D39" s="3">
        <f>SUM('прил 1'!D39)</f>
        <v>40</v>
      </c>
    </row>
    <row r="40" spans="1:4" ht="159.75" customHeight="1">
      <c r="A40" s="19" t="s">
        <v>745</v>
      </c>
      <c r="B40" s="11" t="s">
        <v>599</v>
      </c>
      <c r="C40" s="3">
        <v>20</v>
      </c>
      <c r="D40" s="3">
        <f>SUM('прил 1'!D48)</f>
        <v>20</v>
      </c>
    </row>
    <row r="41" spans="1:4" ht="153.75" customHeight="1" hidden="1">
      <c r="A41" s="19" t="s">
        <v>616</v>
      </c>
      <c r="B41" s="11" t="s">
        <v>599</v>
      </c>
      <c r="C41" s="3">
        <v>0</v>
      </c>
      <c r="D41" s="3">
        <f>SUM('прил 1'!D57)</f>
        <v>0</v>
      </c>
    </row>
    <row r="42" spans="1:4" ht="159" customHeight="1">
      <c r="A42" s="19" t="s">
        <v>606</v>
      </c>
      <c r="B42" s="11" t="s">
        <v>599</v>
      </c>
      <c r="C42" s="3">
        <v>7.1</v>
      </c>
      <c r="D42" s="3">
        <f>SUM('прил 1'!D66)</f>
        <v>13.2</v>
      </c>
    </row>
    <row r="43" spans="1:4" ht="20.25" customHeight="1">
      <c r="A43" s="43" t="s">
        <v>106</v>
      </c>
      <c r="B43" s="15" t="s">
        <v>108</v>
      </c>
      <c r="C43" s="34">
        <f>C44+C46</f>
        <v>0</v>
      </c>
      <c r="D43" s="34">
        <f>D44+D46</f>
        <v>-12.4</v>
      </c>
    </row>
    <row r="44" spans="1:4" ht="18.75" customHeight="1">
      <c r="A44" s="44" t="s">
        <v>564</v>
      </c>
      <c r="B44" s="85" t="s">
        <v>561</v>
      </c>
      <c r="C44" s="49">
        <f>SUM(C45)</f>
        <v>0</v>
      </c>
      <c r="D44" s="49">
        <f>SUM(D45)</f>
        <v>-12.4</v>
      </c>
    </row>
    <row r="45" spans="1:4" ht="39.75" customHeight="1">
      <c r="A45" s="50" t="s">
        <v>565</v>
      </c>
      <c r="B45" s="169" t="s">
        <v>562</v>
      </c>
      <c r="C45" s="22">
        <v>0</v>
      </c>
      <c r="D45" s="22">
        <f>SUM('прил 1'!D87)</f>
        <v>-12.4</v>
      </c>
    </row>
    <row r="46" spans="1:4" ht="18.75" customHeight="1" hidden="1">
      <c r="A46" s="44" t="s">
        <v>563</v>
      </c>
      <c r="B46" s="85" t="s">
        <v>109</v>
      </c>
      <c r="C46" s="49">
        <f>SUM(C47)</f>
        <v>0</v>
      </c>
      <c r="D46" s="49">
        <f>SUM(D47)</f>
        <v>0</v>
      </c>
    </row>
    <row r="47" spans="1:4" ht="39.75" customHeight="1" hidden="1">
      <c r="A47" s="50" t="s">
        <v>107</v>
      </c>
      <c r="B47" s="86" t="s">
        <v>124</v>
      </c>
      <c r="C47" s="22">
        <v>0</v>
      </c>
      <c r="D47" s="22">
        <f>SUM('прил 1'!D89)</f>
        <v>0</v>
      </c>
    </row>
    <row r="48" spans="1:4" ht="15" customHeight="1">
      <c r="A48" s="43" t="s">
        <v>42</v>
      </c>
      <c r="B48" s="15" t="s">
        <v>6</v>
      </c>
      <c r="C48" s="23">
        <f>C49</f>
        <v>126664.09999999999</v>
      </c>
      <c r="D48" s="23">
        <f>D49</f>
        <v>126476.5</v>
      </c>
    </row>
    <row r="49" spans="1:4" ht="26.25" customHeight="1">
      <c r="A49" s="44" t="s">
        <v>41</v>
      </c>
      <c r="B49" s="35" t="s">
        <v>11</v>
      </c>
      <c r="C49" s="46">
        <f>C50+C55</f>
        <v>126664.09999999999</v>
      </c>
      <c r="D49" s="46">
        <f>D50+D55</f>
        <v>126476.5</v>
      </c>
    </row>
    <row r="50" spans="1:4" ht="24.75" customHeight="1">
      <c r="A50" s="44" t="s">
        <v>325</v>
      </c>
      <c r="B50" s="35" t="s">
        <v>281</v>
      </c>
      <c r="C50" s="46">
        <f>C51+C53</f>
        <v>110349.2</v>
      </c>
      <c r="D50" s="46">
        <f>D51+D53</f>
        <v>110171.4</v>
      </c>
    </row>
    <row r="51" spans="1:4" ht="19.5" customHeight="1">
      <c r="A51" s="19" t="s">
        <v>771</v>
      </c>
      <c r="B51" s="11" t="s">
        <v>772</v>
      </c>
      <c r="C51" s="21">
        <f>C52</f>
        <v>110171.4</v>
      </c>
      <c r="D51" s="21">
        <f>D52</f>
        <v>110171.4</v>
      </c>
    </row>
    <row r="52" spans="1:4" ht="51" customHeight="1">
      <c r="A52" s="19" t="s">
        <v>774</v>
      </c>
      <c r="B52" s="11" t="s">
        <v>773</v>
      </c>
      <c r="C52" s="21">
        <v>110171.4</v>
      </c>
      <c r="D52" s="3">
        <f>SUM('прил 1'!D93)</f>
        <v>110171.4</v>
      </c>
    </row>
    <row r="53" spans="1:4" ht="29.25" customHeight="1">
      <c r="A53" s="19" t="s">
        <v>839</v>
      </c>
      <c r="B53" s="11" t="s">
        <v>838</v>
      </c>
      <c r="C53" s="21">
        <f>C54</f>
        <v>177.8</v>
      </c>
      <c r="D53" s="21">
        <f>D54</f>
        <v>0</v>
      </c>
    </row>
    <row r="54" spans="1:4" ht="54.75" customHeight="1">
      <c r="A54" s="19" t="s">
        <v>837</v>
      </c>
      <c r="B54" s="11" t="s">
        <v>852</v>
      </c>
      <c r="C54" s="21">
        <v>177.8</v>
      </c>
      <c r="D54" s="3">
        <f>SUM('прил 1'!D96)</f>
        <v>0</v>
      </c>
    </row>
    <row r="55" spans="1:4" ht="25.5" customHeight="1">
      <c r="A55" s="48" t="s">
        <v>326</v>
      </c>
      <c r="B55" s="35" t="s">
        <v>282</v>
      </c>
      <c r="C55" s="46">
        <f>C56+C60</f>
        <v>16314.9</v>
      </c>
      <c r="D55" s="46">
        <f>D56+D60</f>
        <v>16305.099999999999</v>
      </c>
    </row>
    <row r="56" spans="1:4" ht="38.25" customHeight="1">
      <c r="A56" s="51" t="s">
        <v>327</v>
      </c>
      <c r="B56" s="36" t="s">
        <v>21</v>
      </c>
      <c r="C56" s="52">
        <f>C57</f>
        <v>3089.6000000000004</v>
      </c>
      <c r="D56" s="52">
        <f>D57</f>
        <v>3083.3</v>
      </c>
    </row>
    <row r="57" spans="1:4" ht="54.75" customHeight="1">
      <c r="A57" s="7" t="s">
        <v>777</v>
      </c>
      <c r="B57" s="11" t="s">
        <v>776</v>
      </c>
      <c r="C57" s="3">
        <f>SUM(C58+C59)</f>
        <v>3089.6000000000004</v>
      </c>
      <c r="D57" s="3">
        <f>SUM(D58+D59)</f>
        <v>3083.3</v>
      </c>
    </row>
    <row r="58" spans="1:4" ht="66.75" customHeight="1">
      <c r="A58" s="7" t="s">
        <v>328</v>
      </c>
      <c r="B58" s="11" t="s">
        <v>125</v>
      </c>
      <c r="C58" s="21">
        <v>3081.8</v>
      </c>
      <c r="D58" s="3">
        <f>SUM('прил 1'!D100)</f>
        <v>3075.5</v>
      </c>
    </row>
    <row r="59" spans="1:4" ht="92.25" customHeight="1">
      <c r="A59" s="7" t="s">
        <v>329</v>
      </c>
      <c r="B59" s="11" t="s">
        <v>31</v>
      </c>
      <c r="C59" s="21">
        <v>7.8</v>
      </c>
      <c r="D59" s="3">
        <f>SUM('прил 1'!D101)</f>
        <v>7.8</v>
      </c>
    </row>
    <row r="60" spans="1:4" ht="51.75" customHeight="1">
      <c r="A60" s="51" t="s">
        <v>330</v>
      </c>
      <c r="B60" s="36" t="s">
        <v>283</v>
      </c>
      <c r="C60" s="52">
        <f>C61</f>
        <v>13225.3</v>
      </c>
      <c r="D60" s="52">
        <f>D61</f>
        <v>13221.8</v>
      </c>
    </row>
    <row r="61" spans="1:4" ht="64.5" customHeight="1">
      <c r="A61" s="7" t="s">
        <v>331</v>
      </c>
      <c r="B61" s="11" t="s">
        <v>126</v>
      </c>
      <c r="C61" s="21">
        <f>C62+C63</f>
        <v>13225.3</v>
      </c>
      <c r="D61" s="21">
        <f>D62+D63</f>
        <v>13221.8</v>
      </c>
    </row>
    <row r="62" spans="1:4" ht="40.5" customHeight="1">
      <c r="A62" s="7" t="s">
        <v>332</v>
      </c>
      <c r="B62" s="11" t="s">
        <v>127</v>
      </c>
      <c r="C62" s="21">
        <v>8333.3</v>
      </c>
      <c r="D62" s="22">
        <f>SUM('прил 1'!D104)</f>
        <v>8332.4</v>
      </c>
    </row>
    <row r="63" spans="1:4" ht="41.25" customHeight="1">
      <c r="A63" s="8" t="s">
        <v>333</v>
      </c>
      <c r="B63" s="11" t="s">
        <v>128</v>
      </c>
      <c r="C63" s="21">
        <v>4892</v>
      </c>
      <c r="D63" s="22">
        <f>SUM('прил 1'!D105)</f>
        <v>4889.4</v>
      </c>
    </row>
    <row r="64" spans="1:4" ht="14.25" customHeight="1">
      <c r="A64" s="8"/>
      <c r="B64" s="15" t="s">
        <v>22</v>
      </c>
      <c r="C64" s="23">
        <f>C7+C48</f>
        <v>133755.9</v>
      </c>
      <c r="D64" s="23">
        <f>D7+D48</f>
        <v>131191.3</v>
      </c>
    </row>
    <row r="65" spans="1:4" ht="15" customHeight="1">
      <c r="A65" s="306" t="s">
        <v>7</v>
      </c>
      <c r="B65" s="307"/>
      <c r="C65" s="307"/>
      <c r="D65" s="308"/>
    </row>
    <row r="66" spans="1:4" ht="25.5" customHeight="1">
      <c r="A66" s="70" t="s">
        <v>94</v>
      </c>
      <c r="B66" s="37" t="s">
        <v>23</v>
      </c>
      <c r="C66" s="38">
        <f>C67+C107</f>
        <v>2389.8</v>
      </c>
      <c r="D66" s="38">
        <f>D67+D107</f>
        <v>2386.7999999999997</v>
      </c>
    </row>
    <row r="67" spans="1:4" ht="15" customHeight="1">
      <c r="A67" s="71" t="s">
        <v>95</v>
      </c>
      <c r="B67" s="24" t="s">
        <v>20</v>
      </c>
      <c r="C67" s="25">
        <f>C68+C77+C102</f>
        <v>2389.8</v>
      </c>
      <c r="D67" s="25">
        <f>D68+D77+D102</f>
        <v>2386.7999999999997</v>
      </c>
    </row>
    <row r="68" spans="1:4" ht="39.75" customHeight="1" hidden="1">
      <c r="A68" s="71" t="s">
        <v>96</v>
      </c>
      <c r="B68" s="26" t="s">
        <v>37</v>
      </c>
      <c r="C68" s="31">
        <f>C69</f>
        <v>0</v>
      </c>
      <c r="D68" s="31">
        <f>D69</f>
        <v>0</v>
      </c>
    </row>
    <row r="69" spans="1:4" ht="13.5" customHeight="1" hidden="1">
      <c r="A69" s="71" t="s">
        <v>153</v>
      </c>
      <c r="B69" s="5" t="s">
        <v>129</v>
      </c>
      <c r="C69" s="31">
        <f>C70+C74</f>
        <v>0</v>
      </c>
      <c r="D69" s="31">
        <f>D70+D74</f>
        <v>0</v>
      </c>
    </row>
    <row r="70" spans="1:4" ht="70.5" customHeight="1" hidden="1">
      <c r="A70" s="72" t="s">
        <v>155</v>
      </c>
      <c r="B70" s="17" t="s">
        <v>156</v>
      </c>
      <c r="C70" s="45">
        <f>C71</f>
        <v>0</v>
      </c>
      <c r="D70" s="45">
        <f>D71</f>
        <v>0</v>
      </c>
    </row>
    <row r="71" spans="1:4" ht="29.25" customHeight="1" hidden="1">
      <c r="A71" s="74" t="s">
        <v>154</v>
      </c>
      <c r="B71" s="75" t="s">
        <v>120</v>
      </c>
      <c r="C71" s="76">
        <f>C72+C73</f>
        <v>0</v>
      </c>
      <c r="D71" s="76">
        <f>D72+D73</f>
        <v>0</v>
      </c>
    </row>
    <row r="72" spans="1:4" ht="27.75" customHeight="1" hidden="1">
      <c r="A72" s="69" t="s">
        <v>157</v>
      </c>
      <c r="B72" s="6" t="s">
        <v>159</v>
      </c>
      <c r="C72" s="18">
        <v>0</v>
      </c>
      <c r="D72" s="21">
        <v>0</v>
      </c>
    </row>
    <row r="73" spans="1:4" ht="41.25" customHeight="1" hidden="1">
      <c r="A73" s="69" t="s">
        <v>158</v>
      </c>
      <c r="B73" s="6" t="s">
        <v>160</v>
      </c>
      <c r="C73" s="18">
        <v>0</v>
      </c>
      <c r="D73" s="21">
        <v>0</v>
      </c>
    </row>
    <row r="74" spans="1:4" ht="27" customHeight="1" hidden="1">
      <c r="A74" s="72" t="s">
        <v>161</v>
      </c>
      <c r="B74" s="17" t="s">
        <v>164</v>
      </c>
      <c r="C74" s="45">
        <f>SUM(C75)</f>
        <v>0</v>
      </c>
      <c r="D74" s="45">
        <f>SUM(D75)</f>
        <v>0</v>
      </c>
    </row>
    <row r="75" spans="1:4" ht="27.75" customHeight="1" hidden="1">
      <c r="A75" s="74" t="s">
        <v>162</v>
      </c>
      <c r="B75" s="75" t="s">
        <v>115</v>
      </c>
      <c r="C75" s="76">
        <f>C76</f>
        <v>0</v>
      </c>
      <c r="D75" s="76">
        <f>D76</f>
        <v>0</v>
      </c>
    </row>
    <row r="76" spans="1:4" ht="28.5" customHeight="1" hidden="1">
      <c r="A76" s="69" t="s">
        <v>163</v>
      </c>
      <c r="B76" s="16" t="s">
        <v>197</v>
      </c>
      <c r="C76" s="18">
        <v>0</v>
      </c>
      <c r="D76" s="18">
        <v>0</v>
      </c>
    </row>
    <row r="77" spans="1:4" ht="51.75" customHeight="1">
      <c r="A77" s="71" t="s">
        <v>97</v>
      </c>
      <c r="B77" s="26" t="s">
        <v>148</v>
      </c>
      <c r="C77" s="31">
        <f>C78+C83+C87</f>
        <v>2293.8</v>
      </c>
      <c r="D77" s="31">
        <f>D78+D83+D87</f>
        <v>2290.7999999999997</v>
      </c>
    </row>
    <row r="78" spans="1:4" ht="96" customHeight="1" hidden="1">
      <c r="A78" s="71" t="s">
        <v>797</v>
      </c>
      <c r="B78" s="35" t="s">
        <v>802</v>
      </c>
      <c r="C78" s="31">
        <f>C79</f>
        <v>0</v>
      </c>
      <c r="D78" s="31">
        <f>D79</f>
        <v>0</v>
      </c>
    </row>
    <row r="79" spans="1:4" ht="72.75" customHeight="1" hidden="1">
      <c r="A79" s="72" t="s">
        <v>798</v>
      </c>
      <c r="B79" s="17" t="s">
        <v>156</v>
      </c>
      <c r="C79" s="45">
        <f>C80</f>
        <v>0</v>
      </c>
      <c r="D79" s="45">
        <f>D80</f>
        <v>0</v>
      </c>
    </row>
    <row r="80" spans="1:4" ht="28.5" customHeight="1" hidden="1">
      <c r="A80" s="74" t="s">
        <v>799</v>
      </c>
      <c r="B80" s="75" t="s">
        <v>120</v>
      </c>
      <c r="C80" s="76">
        <f>C81+C82</f>
        <v>0</v>
      </c>
      <c r="D80" s="76">
        <f>D81+D82</f>
        <v>0</v>
      </c>
    </row>
    <row r="81" spans="1:4" ht="28.5" customHeight="1" hidden="1">
      <c r="A81" s="69" t="s">
        <v>800</v>
      </c>
      <c r="B81" s="6" t="s">
        <v>159</v>
      </c>
      <c r="C81" s="18">
        <v>0</v>
      </c>
      <c r="D81" s="21">
        <v>0</v>
      </c>
    </row>
    <row r="82" spans="1:4" ht="42.75" customHeight="1" hidden="1">
      <c r="A82" s="69" t="s">
        <v>801</v>
      </c>
      <c r="B82" s="6" t="s">
        <v>160</v>
      </c>
      <c r="C82" s="18">
        <v>0</v>
      </c>
      <c r="D82" s="18">
        <v>0</v>
      </c>
    </row>
    <row r="83" spans="1:4" ht="81.75" customHeight="1">
      <c r="A83" s="71" t="s">
        <v>165</v>
      </c>
      <c r="B83" s="35" t="s">
        <v>130</v>
      </c>
      <c r="C83" s="31">
        <f aca="true" t="shared" si="0" ref="C83:D85">C84</f>
        <v>158.3</v>
      </c>
      <c r="D83" s="31">
        <f t="shared" si="0"/>
        <v>158.2</v>
      </c>
    </row>
    <row r="84" spans="1:4" ht="72.75" customHeight="1">
      <c r="A84" s="72" t="s">
        <v>166</v>
      </c>
      <c r="B84" s="17" t="s">
        <v>156</v>
      </c>
      <c r="C84" s="45">
        <f t="shared" si="0"/>
        <v>158.3</v>
      </c>
      <c r="D84" s="45">
        <f t="shared" si="0"/>
        <v>158.2</v>
      </c>
    </row>
    <row r="85" spans="1:4" ht="30" customHeight="1">
      <c r="A85" s="74" t="s">
        <v>167</v>
      </c>
      <c r="B85" s="75" t="s">
        <v>120</v>
      </c>
      <c r="C85" s="76">
        <f t="shared" si="0"/>
        <v>158.3</v>
      </c>
      <c r="D85" s="76">
        <f t="shared" si="0"/>
        <v>158.2</v>
      </c>
    </row>
    <row r="86" spans="1:4" ht="54.75" customHeight="1">
      <c r="A86" s="69" t="s">
        <v>168</v>
      </c>
      <c r="B86" s="6" t="s">
        <v>169</v>
      </c>
      <c r="C86" s="27">
        <v>158.3</v>
      </c>
      <c r="D86" s="27">
        <v>158.2</v>
      </c>
    </row>
    <row r="87" spans="1:4" ht="41.25" customHeight="1">
      <c r="A87" s="71" t="s">
        <v>170</v>
      </c>
      <c r="B87" s="35" t="s">
        <v>131</v>
      </c>
      <c r="C87" s="31">
        <f>C88+C93+C97</f>
        <v>2135.5</v>
      </c>
      <c r="D87" s="31">
        <f>D88+D93+D97</f>
        <v>2132.6</v>
      </c>
    </row>
    <row r="88" spans="1:4" ht="72.75" customHeight="1">
      <c r="A88" s="72" t="s">
        <v>171</v>
      </c>
      <c r="B88" s="17" t="s">
        <v>156</v>
      </c>
      <c r="C88" s="45">
        <f>C89</f>
        <v>1724.8</v>
      </c>
      <c r="D88" s="45">
        <f>D89</f>
        <v>1722</v>
      </c>
    </row>
    <row r="89" spans="1:4" ht="28.5" customHeight="1">
      <c r="A89" s="74" t="s">
        <v>172</v>
      </c>
      <c r="B89" s="75" t="s">
        <v>120</v>
      </c>
      <c r="C89" s="76">
        <f>C90+C91+C92</f>
        <v>1724.8</v>
      </c>
      <c r="D89" s="76">
        <f>D90+D91+D92</f>
        <v>1722</v>
      </c>
    </row>
    <row r="90" spans="1:4" ht="28.5" customHeight="1">
      <c r="A90" s="69" t="s">
        <v>173</v>
      </c>
      <c r="B90" s="6" t="s">
        <v>159</v>
      </c>
      <c r="C90" s="18">
        <v>1317.1</v>
      </c>
      <c r="D90" s="21">
        <v>1317.1</v>
      </c>
    </row>
    <row r="91" spans="1:4" ht="42.75" customHeight="1">
      <c r="A91" s="69" t="s">
        <v>753</v>
      </c>
      <c r="B91" s="6" t="s">
        <v>755</v>
      </c>
      <c r="C91" s="18">
        <v>10</v>
      </c>
      <c r="D91" s="18">
        <v>10</v>
      </c>
    </row>
    <row r="92" spans="1:4" ht="42.75" customHeight="1">
      <c r="A92" s="69" t="s">
        <v>174</v>
      </c>
      <c r="B92" s="6" t="s">
        <v>160</v>
      </c>
      <c r="C92" s="18">
        <v>397.7</v>
      </c>
      <c r="D92" s="18">
        <v>394.9</v>
      </c>
    </row>
    <row r="93" spans="1:4" ht="30" customHeight="1">
      <c r="A93" s="72" t="s">
        <v>175</v>
      </c>
      <c r="B93" s="17" t="s">
        <v>164</v>
      </c>
      <c r="C93" s="45">
        <f>SUM(C94)</f>
        <v>410.6</v>
      </c>
      <c r="D93" s="45">
        <f>SUM(D94)</f>
        <v>410.5</v>
      </c>
    </row>
    <row r="94" spans="1:4" ht="28.5" customHeight="1">
      <c r="A94" s="74" t="s">
        <v>176</v>
      </c>
      <c r="B94" s="75" t="s">
        <v>115</v>
      </c>
      <c r="C94" s="76">
        <f>C95+C96</f>
        <v>410.6</v>
      </c>
      <c r="D94" s="76">
        <f>D95+D96</f>
        <v>410.5</v>
      </c>
    </row>
    <row r="95" spans="1:4" ht="18.75" customHeight="1">
      <c r="A95" s="69" t="s">
        <v>177</v>
      </c>
      <c r="B95" s="16" t="s">
        <v>764</v>
      </c>
      <c r="C95" s="18">
        <v>393</v>
      </c>
      <c r="D95" s="18">
        <v>393</v>
      </c>
    </row>
    <row r="96" spans="1:4" ht="18.75" customHeight="1">
      <c r="A96" s="69" t="s">
        <v>832</v>
      </c>
      <c r="B96" s="16" t="s">
        <v>805</v>
      </c>
      <c r="C96" s="18">
        <v>17.6</v>
      </c>
      <c r="D96" s="18">
        <v>17.5</v>
      </c>
    </row>
    <row r="97" spans="1:4" ht="15.75" customHeight="1">
      <c r="A97" s="72" t="s">
        <v>178</v>
      </c>
      <c r="B97" s="17" t="s">
        <v>181</v>
      </c>
      <c r="C97" s="77">
        <f>SUM(C98)</f>
        <v>0.1</v>
      </c>
      <c r="D97" s="77">
        <f>SUM(D98)</f>
        <v>0.1</v>
      </c>
    </row>
    <row r="98" spans="1:4" ht="14.25" customHeight="1">
      <c r="A98" s="74" t="s">
        <v>179</v>
      </c>
      <c r="B98" s="75" t="s">
        <v>98</v>
      </c>
      <c r="C98" s="78">
        <f>SUM(C99+C100+C101)</f>
        <v>0.1</v>
      </c>
      <c r="D98" s="78">
        <f>SUM(D99+D100+D101)</f>
        <v>0.1</v>
      </c>
    </row>
    <row r="99" spans="1:4" ht="27.75" customHeight="1" hidden="1">
      <c r="A99" s="69" t="s">
        <v>180</v>
      </c>
      <c r="B99" s="6" t="s">
        <v>182</v>
      </c>
      <c r="C99" s="27">
        <v>0</v>
      </c>
      <c r="D99" s="27">
        <v>0</v>
      </c>
    </row>
    <row r="100" spans="1:4" ht="20.25" customHeight="1" hidden="1">
      <c r="A100" s="69" t="s">
        <v>277</v>
      </c>
      <c r="B100" s="6" t="s">
        <v>243</v>
      </c>
      <c r="C100" s="27">
        <v>0</v>
      </c>
      <c r="D100" s="27">
        <v>0</v>
      </c>
    </row>
    <row r="101" spans="1:4" ht="18.75" customHeight="1">
      <c r="A101" s="69" t="s">
        <v>803</v>
      </c>
      <c r="B101" s="6" t="s">
        <v>188</v>
      </c>
      <c r="C101" s="27">
        <v>0.1</v>
      </c>
      <c r="D101" s="27">
        <v>0.1</v>
      </c>
    </row>
    <row r="102" spans="1:4" ht="18" customHeight="1">
      <c r="A102" s="71" t="s">
        <v>183</v>
      </c>
      <c r="B102" s="26" t="s">
        <v>15</v>
      </c>
      <c r="C102" s="31">
        <f>C103</f>
        <v>96</v>
      </c>
      <c r="D102" s="31">
        <f>D103</f>
        <v>96</v>
      </c>
    </row>
    <row r="103" spans="1:4" ht="56.25" customHeight="1">
      <c r="A103" s="71" t="s">
        <v>184</v>
      </c>
      <c r="B103" s="35" t="s">
        <v>135</v>
      </c>
      <c r="C103" s="31">
        <f aca="true" t="shared" si="1" ref="C103:D105">C104</f>
        <v>96</v>
      </c>
      <c r="D103" s="31">
        <f t="shared" si="1"/>
        <v>96</v>
      </c>
    </row>
    <row r="104" spans="1:4" ht="15.75" customHeight="1">
      <c r="A104" s="72" t="s">
        <v>185</v>
      </c>
      <c r="B104" s="17" t="s">
        <v>181</v>
      </c>
      <c r="C104" s="45">
        <f t="shared" si="1"/>
        <v>96</v>
      </c>
      <c r="D104" s="45">
        <f t="shared" si="1"/>
        <v>96</v>
      </c>
    </row>
    <row r="105" spans="1:4" ht="16.5" customHeight="1">
      <c r="A105" s="74" t="s">
        <v>186</v>
      </c>
      <c r="B105" s="75" t="s">
        <v>98</v>
      </c>
      <c r="C105" s="76">
        <f t="shared" si="1"/>
        <v>96</v>
      </c>
      <c r="D105" s="76">
        <f t="shared" si="1"/>
        <v>96</v>
      </c>
    </row>
    <row r="106" spans="1:4" ht="16.5" customHeight="1">
      <c r="A106" s="69" t="s">
        <v>187</v>
      </c>
      <c r="B106" s="6" t="s">
        <v>188</v>
      </c>
      <c r="C106" s="27">
        <v>96</v>
      </c>
      <c r="D106" s="27">
        <v>96</v>
      </c>
    </row>
    <row r="107" spans="1:4" ht="18" customHeight="1" hidden="1">
      <c r="A107" s="71" t="s">
        <v>591</v>
      </c>
      <c r="B107" s="26" t="s">
        <v>18</v>
      </c>
      <c r="C107" s="31">
        <f>C108</f>
        <v>0</v>
      </c>
      <c r="D107" s="31">
        <f>D109</f>
        <v>0</v>
      </c>
    </row>
    <row r="108" spans="1:4" ht="27.75" customHeight="1" hidden="1">
      <c r="A108" s="71" t="s">
        <v>592</v>
      </c>
      <c r="B108" s="26" t="s">
        <v>99</v>
      </c>
      <c r="C108" s="31">
        <f>C109</f>
        <v>0</v>
      </c>
      <c r="D108" s="31">
        <f>D110</f>
        <v>0</v>
      </c>
    </row>
    <row r="109" spans="1:4" ht="96" customHeight="1" hidden="1">
      <c r="A109" s="71" t="s">
        <v>593</v>
      </c>
      <c r="B109" s="35" t="s">
        <v>597</v>
      </c>
      <c r="C109" s="31">
        <f aca="true" t="shared" si="2" ref="C109:D111">C110</f>
        <v>0</v>
      </c>
      <c r="D109" s="31">
        <f t="shared" si="2"/>
        <v>0</v>
      </c>
    </row>
    <row r="110" spans="1:4" ht="28.5" customHeight="1" hidden="1">
      <c r="A110" s="72" t="s">
        <v>594</v>
      </c>
      <c r="B110" s="17" t="s">
        <v>164</v>
      </c>
      <c r="C110" s="45">
        <f t="shared" si="2"/>
        <v>0</v>
      </c>
      <c r="D110" s="45">
        <f t="shared" si="2"/>
        <v>0</v>
      </c>
    </row>
    <row r="111" spans="1:4" ht="30.75" customHeight="1" hidden="1">
      <c r="A111" s="74" t="s">
        <v>595</v>
      </c>
      <c r="B111" s="75" t="s">
        <v>115</v>
      </c>
      <c r="C111" s="76">
        <f t="shared" si="2"/>
        <v>0</v>
      </c>
      <c r="D111" s="76">
        <f t="shared" si="2"/>
        <v>0</v>
      </c>
    </row>
    <row r="112" spans="1:4" ht="30" customHeight="1" hidden="1">
      <c r="A112" s="69" t="s">
        <v>596</v>
      </c>
      <c r="B112" s="16" t="s">
        <v>197</v>
      </c>
      <c r="C112" s="27">
        <v>0</v>
      </c>
      <c r="D112" s="27">
        <v>0</v>
      </c>
    </row>
    <row r="113" spans="1:4" ht="27.75" customHeight="1">
      <c r="A113" s="70" t="s">
        <v>100</v>
      </c>
      <c r="B113" s="40" t="s">
        <v>24</v>
      </c>
      <c r="C113" s="39">
        <f>C114+C173+C183+C194+C207+C213+C240+C274+C254+C280</f>
        <v>153040.5</v>
      </c>
      <c r="D113" s="39">
        <f>D114+D173+D183+D194+D207+D213+D240+D274+D254+D280</f>
        <v>126357.59999999996</v>
      </c>
    </row>
    <row r="114" spans="1:4" ht="14.25" customHeight="1">
      <c r="A114" s="71" t="s">
        <v>101</v>
      </c>
      <c r="B114" s="24" t="s">
        <v>20</v>
      </c>
      <c r="C114" s="28">
        <f>C115+C156+C160</f>
        <v>25104.399999999998</v>
      </c>
      <c r="D114" s="28">
        <f>D115+D156+D160</f>
        <v>23966.8</v>
      </c>
    </row>
    <row r="115" spans="1:4" ht="52.5" customHeight="1">
      <c r="A115" s="71" t="s">
        <v>102</v>
      </c>
      <c r="B115" s="26" t="s">
        <v>149</v>
      </c>
      <c r="C115" s="4">
        <f>C116+C125+C143</f>
        <v>25096.5</v>
      </c>
      <c r="D115" s="4">
        <f>D116+D125+D143</f>
        <v>23959</v>
      </c>
    </row>
    <row r="116" spans="1:4" ht="56.25" customHeight="1">
      <c r="A116" s="71" t="s">
        <v>189</v>
      </c>
      <c r="B116" s="17" t="s">
        <v>132</v>
      </c>
      <c r="C116" s="31">
        <f>C117+C122</f>
        <v>1392.1</v>
      </c>
      <c r="D116" s="31">
        <f>D117+D122</f>
        <v>1392.1</v>
      </c>
    </row>
    <row r="117" spans="1:4" ht="71.25" customHeight="1">
      <c r="A117" s="72" t="s">
        <v>190</v>
      </c>
      <c r="B117" s="17" t="s">
        <v>156</v>
      </c>
      <c r="C117" s="45">
        <f>C118</f>
        <v>1392.1</v>
      </c>
      <c r="D117" s="45">
        <f>D118</f>
        <v>1392.1</v>
      </c>
    </row>
    <row r="118" spans="1:4" ht="27" customHeight="1">
      <c r="A118" s="74" t="s">
        <v>191</v>
      </c>
      <c r="B118" s="75" t="s">
        <v>120</v>
      </c>
      <c r="C118" s="76">
        <f>C119+C120+C121</f>
        <v>1392.1</v>
      </c>
      <c r="D118" s="76">
        <f>D119+D120+D121</f>
        <v>1392.1</v>
      </c>
    </row>
    <row r="119" spans="1:4" ht="26.25" customHeight="1">
      <c r="A119" s="69" t="s">
        <v>192</v>
      </c>
      <c r="B119" s="6" t="s">
        <v>159</v>
      </c>
      <c r="C119" s="18">
        <v>1062.1</v>
      </c>
      <c r="D119" s="21">
        <v>1062.1</v>
      </c>
    </row>
    <row r="120" spans="1:4" ht="39" customHeight="1">
      <c r="A120" s="69" t="s">
        <v>754</v>
      </c>
      <c r="B120" s="6" t="s">
        <v>755</v>
      </c>
      <c r="C120" s="18">
        <v>12</v>
      </c>
      <c r="D120" s="21">
        <v>12</v>
      </c>
    </row>
    <row r="121" spans="1:4" ht="42.75" customHeight="1">
      <c r="A121" s="69" t="s">
        <v>193</v>
      </c>
      <c r="B121" s="6" t="s">
        <v>160</v>
      </c>
      <c r="C121" s="18">
        <v>318</v>
      </c>
      <c r="D121" s="21">
        <v>318</v>
      </c>
    </row>
    <row r="122" spans="1:4" ht="30.75" customHeight="1" hidden="1">
      <c r="A122" s="72" t="s">
        <v>194</v>
      </c>
      <c r="B122" s="17" t="s">
        <v>164</v>
      </c>
      <c r="C122" s="45">
        <f>SUM(C123)</f>
        <v>0</v>
      </c>
      <c r="D122" s="45">
        <f>SUM(D123)</f>
        <v>0</v>
      </c>
    </row>
    <row r="123" spans="1:4" ht="29.25" customHeight="1" hidden="1">
      <c r="A123" s="74" t="s">
        <v>195</v>
      </c>
      <c r="B123" s="75" t="s">
        <v>115</v>
      </c>
      <c r="C123" s="76">
        <f>C124</f>
        <v>0</v>
      </c>
      <c r="D123" s="76">
        <f>D124</f>
        <v>0</v>
      </c>
    </row>
    <row r="124" spans="1:4" ht="21.75" customHeight="1" hidden="1">
      <c r="A124" s="69" t="s">
        <v>196</v>
      </c>
      <c r="B124" s="16" t="s">
        <v>764</v>
      </c>
      <c r="C124" s="18">
        <v>0</v>
      </c>
      <c r="D124" s="18">
        <v>0</v>
      </c>
    </row>
    <row r="125" spans="1:4" ht="42" customHeight="1">
      <c r="A125" s="71" t="s">
        <v>198</v>
      </c>
      <c r="B125" s="35" t="s">
        <v>133</v>
      </c>
      <c r="C125" s="31">
        <f>C126+C134+C138</f>
        <v>20622.600000000002</v>
      </c>
      <c r="D125" s="31">
        <f>D126+D134+D138</f>
        <v>19491.4</v>
      </c>
    </row>
    <row r="126" spans="1:4" ht="71.25" customHeight="1">
      <c r="A126" s="72" t="s">
        <v>199</v>
      </c>
      <c r="B126" s="17" t="s">
        <v>156</v>
      </c>
      <c r="C126" s="45">
        <f>C127+C130</f>
        <v>15778.6</v>
      </c>
      <c r="D126" s="45">
        <f>D127+D130</f>
        <v>15722.1</v>
      </c>
    </row>
    <row r="127" spans="1:4" ht="27.75" customHeight="1" hidden="1">
      <c r="A127" s="74" t="s">
        <v>756</v>
      </c>
      <c r="B127" s="75" t="s">
        <v>120</v>
      </c>
      <c r="C127" s="76">
        <f>C128+C129</f>
        <v>0</v>
      </c>
      <c r="D127" s="76">
        <f>D128+D129</f>
        <v>0</v>
      </c>
    </row>
    <row r="128" spans="1:4" ht="25.5" customHeight="1" hidden="1">
      <c r="A128" s="69" t="s">
        <v>757</v>
      </c>
      <c r="B128" s="6" t="s">
        <v>759</v>
      </c>
      <c r="C128" s="18">
        <v>0</v>
      </c>
      <c r="D128" s="18">
        <v>0</v>
      </c>
    </row>
    <row r="129" spans="1:4" ht="42.75" customHeight="1" hidden="1">
      <c r="A129" s="69" t="s">
        <v>758</v>
      </c>
      <c r="B129" s="6" t="s">
        <v>760</v>
      </c>
      <c r="C129" s="18">
        <v>0</v>
      </c>
      <c r="D129" s="18">
        <v>0</v>
      </c>
    </row>
    <row r="130" spans="1:4" ht="27.75" customHeight="1">
      <c r="A130" s="74" t="s">
        <v>200</v>
      </c>
      <c r="B130" s="75" t="s">
        <v>120</v>
      </c>
      <c r="C130" s="76">
        <f>C131+C132+C133</f>
        <v>15778.6</v>
      </c>
      <c r="D130" s="76">
        <f>D131+D132+D133</f>
        <v>15722.1</v>
      </c>
    </row>
    <row r="131" spans="1:4" ht="27.75" customHeight="1">
      <c r="A131" s="69" t="s">
        <v>201</v>
      </c>
      <c r="B131" s="6" t="s">
        <v>159</v>
      </c>
      <c r="C131" s="18">
        <v>12095.2</v>
      </c>
      <c r="D131" s="18">
        <v>12095.2</v>
      </c>
    </row>
    <row r="132" spans="1:4" ht="41.25" customHeight="1">
      <c r="A132" s="69" t="s">
        <v>761</v>
      </c>
      <c r="B132" s="6" t="s">
        <v>755</v>
      </c>
      <c r="C132" s="18">
        <v>30.5</v>
      </c>
      <c r="D132" s="18">
        <v>30</v>
      </c>
    </row>
    <row r="133" spans="1:4" ht="42.75" customHeight="1">
      <c r="A133" s="69" t="s">
        <v>202</v>
      </c>
      <c r="B133" s="6" t="s">
        <v>160</v>
      </c>
      <c r="C133" s="18">
        <v>3652.9</v>
      </c>
      <c r="D133" s="18">
        <v>3596.9</v>
      </c>
    </row>
    <row r="134" spans="1:4" ht="25.5" customHeight="1">
      <c r="A134" s="72" t="s">
        <v>203</v>
      </c>
      <c r="B134" s="17" t="s">
        <v>164</v>
      </c>
      <c r="C134" s="45">
        <f>SUM(C135)</f>
        <v>4793.8</v>
      </c>
      <c r="D134" s="45">
        <f>SUM(D135)</f>
        <v>3719.1</v>
      </c>
    </row>
    <row r="135" spans="1:4" ht="30" customHeight="1">
      <c r="A135" s="74" t="s">
        <v>204</v>
      </c>
      <c r="B135" s="75" t="s">
        <v>115</v>
      </c>
      <c r="C135" s="76">
        <f>C136+C137</f>
        <v>4793.8</v>
      </c>
      <c r="D135" s="76">
        <f>D136+D137</f>
        <v>3719.1</v>
      </c>
    </row>
    <row r="136" spans="1:4" ht="20.25" customHeight="1">
      <c r="A136" s="69" t="s">
        <v>205</v>
      </c>
      <c r="B136" s="16" t="s">
        <v>764</v>
      </c>
      <c r="C136" s="18">
        <v>4623.8</v>
      </c>
      <c r="D136" s="21">
        <v>3620</v>
      </c>
    </row>
    <row r="137" spans="1:4" ht="20.25" customHeight="1">
      <c r="A137" s="69" t="s">
        <v>804</v>
      </c>
      <c r="B137" s="16" t="s">
        <v>805</v>
      </c>
      <c r="C137" s="18">
        <v>170</v>
      </c>
      <c r="D137" s="21">
        <v>99.1</v>
      </c>
    </row>
    <row r="138" spans="1:4" ht="15.75" customHeight="1">
      <c r="A138" s="72" t="s">
        <v>206</v>
      </c>
      <c r="B138" s="17" t="s">
        <v>181</v>
      </c>
      <c r="C138" s="45">
        <f>C139</f>
        <v>50.2</v>
      </c>
      <c r="D138" s="45">
        <f>D139</f>
        <v>50.2</v>
      </c>
    </row>
    <row r="139" spans="1:4" ht="17.25" customHeight="1">
      <c r="A139" s="72" t="s">
        <v>207</v>
      </c>
      <c r="B139" s="75" t="s">
        <v>98</v>
      </c>
      <c r="C139" s="45">
        <f>SUM(C140+C141+C142)</f>
        <v>50.2</v>
      </c>
      <c r="D139" s="45">
        <f>SUM(D140+D141+D142)</f>
        <v>50.2</v>
      </c>
    </row>
    <row r="140" spans="1:4" ht="27.75" customHeight="1" hidden="1">
      <c r="A140" s="74" t="s">
        <v>208</v>
      </c>
      <c r="B140" s="6" t="s">
        <v>182</v>
      </c>
      <c r="C140" s="76">
        <v>0</v>
      </c>
      <c r="D140" s="52">
        <v>0</v>
      </c>
    </row>
    <row r="141" spans="1:4" ht="16.5" customHeight="1" hidden="1">
      <c r="A141" s="74" t="s">
        <v>278</v>
      </c>
      <c r="B141" s="6" t="s">
        <v>243</v>
      </c>
      <c r="C141" s="76">
        <v>0</v>
      </c>
      <c r="D141" s="52">
        <v>0</v>
      </c>
    </row>
    <row r="142" spans="1:4" ht="16.5" customHeight="1">
      <c r="A142" s="74" t="s">
        <v>324</v>
      </c>
      <c r="B142" s="6" t="s">
        <v>188</v>
      </c>
      <c r="C142" s="76">
        <v>50.2</v>
      </c>
      <c r="D142" s="52">
        <v>50.2</v>
      </c>
    </row>
    <row r="143" spans="1:4" ht="54">
      <c r="A143" s="71" t="s">
        <v>210</v>
      </c>
      <c r="B143" s="35" t="s">
        <v>218</v>
      </c>
      <c r="C143" s="34">
        <f>C144+C148+C151</f>
        <v>3081.8</v>
      </c>
      <c r="D143" s="34">
        <f>D144+D148+D151</f>
        <v>3075.5</v>
      </c>
    </row>
    <row r="144" spans="1:4" ht="71.25" customHeight="1">
      <c r="A144" s="71" t="s">
        <v>211</v>
      </c>
      <c r="B144" s="17" t="s">
        <v>156</v>
      </c>
      <c r="C144" s="34">
        <f>C145</f>
        <v>2857.9</v>
      </c>
      <c r="D144" s="34">
        <f>D145</f>
        <v>2851.9</v>
      </c>
    </row>
    <row r="145" spans="1:4" ht="25.5">
      <c r="A145" s="74" t="s">
        <v>212</v>
      </c>
      <c r="B145" s="75" t="s">
        <v>120</v>
      </c>
      <c r="C145" s="81">
        <f>C146+C147</f>
        <v>2857.9</v>
      </c>
      <c r="D145" s="81">
        <f>D146+D147</f>
        <v>2851.9</v>
      </c>
    </row>
    <row r="146" spans="1:4" ht="25.5">
      <c r="A146" s="69" t="s">
        <v>213</v>
      </c>
      <c r="B146" s="6" t="s">
        <v>159</v>
      </c>
      <c r="C146" s="22">
        <v>2195</v>
      </c>
      <c r="D146" s="22">
        <v>2195</v>
      </c>
    </row>
    <row r="147" spans="1:4" ht="45.75" customHeight="1">
      <c r="A147" s="69" t="s">
        <v>214</v>
      </c>
      <c r="B147" s="6" t="s">
        <v>160</v>
      </c>
      <c r="C147" s="22">
        <v>662.9</v>
      </c>
      <c r="D147" s="12">
        <v>656.9</v>
      </c>
    </row>
    <row r="148" spans="1:4" ht="28.5" customHeight="1">
      <c r="A148" s="71" t="s">
        <v>215</v>
      </c>
      <c r="B148" s="17" t="s">
        <v>164</v>
      </c>
      <c r="C148" s="31">
        <f>C149</f>
        <v>223.5</v>
      </c>
      <c r="D148" s="31">
        <f>D149</f>
        <v>223.2</v>
      </c>
    </row>
    <row r="149" spans="1:4" ht="28.5" customHeight="1">
      <c r="A149" s="74" t="s">
        <v>216</v>
      </c>
      <c r="B149" s="75" t="s">
        <v>115</v>
      </c>
      <c r="C149" s="81">
        <f>SUM(C150)</f>
        <v>223.5</v>
      </c>
      <c r="D149" s="81">
        <f>SUM(D150)</f>
        <v>223.2</v>
      </c>
    </row>
    <row r="150" spans="1:4" ht="20.25" customHeight="1">
      <c r="A150" s="69" t="s">
        <v>217</v>
      </c>
      <c r="B150" s="16" t="s">
        <v>764</v>
      </c>
      <c r="C150" s="22">
        <v>223.5</v>
      </c>
      <c r="D150" s="12">
        <v>223.2</v>
      </c>
    </row>
    <row r="151" spans="1:4" ht="15.75" customHeight="1">
      <c r="A151" s="72" t="s">
        <v>833</v>
      </c>
      <c r="B151" s="17" t="s">
        <v>181</v>
      </c>
      <c r="C151" s="45">
        <f>C152</f>
        <v>0.4</v>
      </c>
      <c r="D151" s="45">
        <f>D152</f>
        <v>0.4</v>
      </c>
    </row>
    <row r="152" spans="1:4" ht="17.25" customHeight="1">
      <c r="A152" s="72" t="s">
        <v>834</v>
      </c>
      <c r="B152" s="75" t="s">
        <v>98</v>
      </c>
      <c r="C152" s="45">
        <f>SUM(C153+C154+C155)</f>
        <v>0.4</v>
      </c>
      <c r="D152" s="45">
        <f>SUM(D153+D154+D155)</f>
        <v>0.4</v>
      </c>
    </row>
    <row r="153" spans="1:4" ht="27.75" customHeight="1" hidden="1">
      <c r="A153" s="74" t="s">
        <v>208</v>
      </c>
      <c r="B153" s="6" t="s">
        <v>182</v>
      </c>
      <c r="C153" s="76">
        <v>0</v>
      </c>
      <c r="D153" s="52">
        <v>0</v>
      </c>
    </row>
    <row r="154" spans="1:4" ht="16.5" customHeight="1" hidden="1">
      <c r="A154" s="74" t="s">
        <v>278</v>
      </c>
      <c r="B154" s="6" t="s">
        <v>243</v>
      </c>
      <c r="C154" s="76">
        <v>0</v>
      </c>
      <c r="D154" s="52">
        <v>0</v>
      </c>
    </row>
    <row r="155" spans="1:4" ht="16.5" customHeight="1">
      <c r="A155" s="74" t="s">
        <v>835</v>
      </c>
      <c r="B155" s="6" t="s">
        <v>243</v>
      </c>
      <c r="C155" s="76">
        <v>0.4</v>
      </c>
      <c r="D155" s="52">
        <v>0.4</v>
      </c>
    </row>
    <row r="156" spans="1:4" ht="14.25" customHeight="1">
      <c r="A156" s="71" t="s">
        <v>116</v>
      </c>
      <c r="B156" s="79" t="s">
        <v>117</v>
      </c>
      <c r="C156" s="31">
        <f aca="true" t="shared" si="3" ref="C156:D158">SUM(C157)</f>
        <v>0.1</v>
      </c>
      <c r="D156" s="31">
        <f t="shared" si="3"/>
        <v>0</v>
      </c>
    </row>
    <row r="157" spans="1:4" ht="30.75" customHeight="1">
      <c r="A157" s="71" t="s">
        <v>219</v>
      </c>
      <c r="B157" s="30" t="s">
        <v>134</v>
      </c>
      <c r="C157" s="31">
        <f t="shared" si="3"/>
        <v>0.1</v>
      </c>
      <c r="D157" s="31">
        <f t="shared" si="3"/>
        <v>0</v>
      </c>
    </row>
    <row r="158" spans="1:4" ht="19.5" customHeight="1">
      <c r="A158" s="72" t="s">
        <v>220</v>
      </c>
      <c r="B158" s="17" t="s">
        <v>181</v>
      </c>
      <c r="C158" s="45">
        <f t="shared" si="3"/>
        <v>0.1</v>
      </c>
      <c r="D158" s="45">
        <f t="shared" si="3"/>
        <v>0</v>
      </c>
    </row>
    <row r="159" spans="1:4" ht="13.5" customHeight="1">
      <c r="A159" s="69" t="s">
        <v>339</v>
      </c>
      <c r="B159" s="20" t="s">
        <v>118</v>
      </c>
      <c r="C159" s="29">
        <v>0.1</v>
      </c>
      <c r="D159" s="29">
        <v>0</v>
      </c>
    </row>
    <row r="160" spans="1:4" ht="14.25" customHeight="1">
      <c r="A160" s="71" t="s">
        <v>103</v>
      </c>
      <c r="B160" s="79" t="s">
        <v>15</v>
      </c>
      <c r="C160" s="31">
        <f>C161+C165+C169</f>
        <v>7.8</v>
      </c>
      <c r="D160" s="31">
        <f>D161+D165+D169</f>
        <v>7.8</v>
      </c>
    </row>
    <row r="161" spans="1:4" ht="54" customHeight="1">
      <c r="A161" s="71" t="s">
        <v>550</v>
      </c>
      <c r="B161" s="35" t="s">
        <v>209</v>
      </c>
      <c r="C161" s="31">
        <f>C162</f>
        <v>7.8</v>
      </c>
      <c r="D161" s="31">
        <f>D162</f>
        <v>7.8</v>
      </c>
    </row>
    <row r="162" spans="1:4" ht="27" customHeight="1">
      <c r="A162" s="72" t="s">
        <v>551</v>
      </c>
      <c r="B162" s="17" t="s">
        <v>164</v>
      </c>
      <c r="C162" s="45">
        <f>SUM(C163)</f>
        <v>7.8</v>
      </c>
      <c r="D162" s="45">
        <f>SUM(D163)</f>
        <v>7.8</v>
      </c>
    </row>
    <row r="163" spans="1:4" ht="29.25" customHeight="1">
      <c r="A163" s="74" t="s">
        <v>552</v>
      </c>
      <c r="B163" s="75" t="s">
        <v>115</v>
      </c>
      <c r="C163" s="76">
        <f>SUM(C164)</f>
        <v>7.8</v>
      </c>
      <c r="D163" s="76">
        <f>SUM(D164)</f>
        <v>7.8</v>
      </c>
    </row>
    <row r="164" spans="1:4" ht="21" customHeight="1">
      <c r="A164" s="69" t="s">
        <v>553</v>
      </c>
      <c r="B164" s="16" t="s">
        <v>764</v>
      </c>
      <c r="C164" s="29">
        <v>7.8</v>
      </c>
      <c r="D164" s="29">
        <v>7.8</v>
      </c>
    </row>
    <row r="165" spans="1:4" ht="42" customHeight="1" hidden="1">
      <c r="A165" s="71" t="s">
        <v>221</v>
      </c>
      <c r="B165" s="30" t="s">
        <v>25</v>
      </c>
      <c r="C165" s="31">
        <f aca="true" t="shared" si="4" ref="C165:D167">C166</f>
        <v>0</v>
      </c>
      <c r="D165" s="31">
        <f t="shared" si="4"/>
        <v>0</v>
      </c>
    </row>
    <row r="166" spans="1:4" ht="27" customHeight="1" hidden="1">
      <c r="A166" s="72" t="s">
        <v>222</v>
      </c>
      <c r="B166" s="17" t="s">
        <v>164</v>
      </c>
      <c r="C166" s="45">
        <f t="shared" si="4"/>
        <v>0</v>
      </c>
      <c r="D166" s="45">
        <f t="shared" si="4"/>
        <v>0</v>
      </c>
    </row>
    <row r="167" spans="1:4" ht="29.25" customHeight="1" hidden="1">
      <c r="A167" s="74" t="s">
        <v>223</v>
      </c>
      <c r="B167" s="75" t="s">
        <v>115</v>
      </c>
      <c r="C167" s="80">
        <f t="shared" si="4"/>
        <v>0</v>
      </c>
      <c r="D167" s="80">
        <f t="shared" si="4"/>
        <v>0</v>
      </c>
    </row>
    <row r="168" spans="1:4" ht="27.75" customHeight="1" hidden="1">
      <c r="A168" s="69" t="s">
        <v>224</v>
      </c>
      <c r="B168" s="16" t="s">
        <v>197</v>
      </c>
      <c r="C168" s="29">
        <v>0</v>
      </c>
      <c r="D168" s="12">
        <v>0</v>
      </c>
    </row>
    <row r="169" spans="1:4" ht="26.25" customHeight="1" hidden="1">
      <c r="A169" s="71" t="s">
        <v>225</v>
      </c>
      <c r="B169" s="17" t="s">
        <v>33</v>
      </c>
      <c r="C169" s="31">
        <f aca="true" t="shared" si="5" ref="C169:D171">SUM(C170)</f>
        <v>0</v>
      </c>
      <c r="D169" s="31">
        <f t="shared" si="5"/>
        <v>0</v>
      </c>
    </row>
    <row r="170" spans="1:4" ht="28.5" customHeight="1" hidden="1">
      <c r="A170" s="71" t="s">
        <v>226</v>
      </c>
      <c r="B170" s="17" t="s">
        <v>164</v>
      </c>
      <c r="C170" s="31">
        <f t="shared" si="5"/>
        <v>0</v>
      </c>
      <c r="D170" s="31">
        <f t="shared" si="5"/>
        <v>0</v>
      </c>
    </row>
    <row r="171" spans="1:4" ht="30" customHeight="1" hidden="1">
      <c r="A171" s="74" t="s">
        <v>227</v>
      </c>
      <c r="B171" s="75" t="s">
        <v>115</v>
      </c>
      <c r="C171" s="76">
        <f t="shared" si="5"/>
        <v>0</v>
      </c>
      <c r="D171" s="76">
        <f t="shared" si="5"/>
        <v>0</v>
      </c>
    </row>
    <row r="172" spans="1:4" ht="28.5" customHeight="1" hidden="1">
      <c r="A172" s="69" t="s">
        <v>228</v>
      </c>
      <c r="B172" s="16" t="s">
        <v>197</v>
      </c>
      <c r="C172" s="18">
        <v>0</v>
      </c>
      <c r="D172" s="21">
        <v>0</v>
      </c>
    </row>
    <row r="173" spans="1:4" ht="26.25" customHeight="1">
      <c r="A173" s="71" t="s">
        <v>0</v>
      </c>
      <c r="B173" s="73" t="s">
        <v>16</v>
      </c>
      <c r="C173" s="31">
        <f>C174</f>
        <v>293.2</v>
      </c>
      <c r="D173" s="31">
        <f>D174</f>
        <v>293.2</v>
      </c>
    </row>
    <row r="174" spans="1:4" ht="39.75" customHeight="1">
      <c r="A174" s="71" t="s">
        <v>806</v>
      </c>
      <c r="B174" s="73" t="s">
        <v>811</v>
      </c>
      <c r="C174" s="31">
        <f>C175+C179</f>
        <v>293.2</v>
      </c>
      <c r="D174" s="31">
        <f>D175+D179</f>
        <v>293.2</v>
      </c>
    </row>
    <row r="175" spans="1:4" ht="98.25" customHeight="1">
      <c r="A175" s="71" t="s">
        <v>815</v>
      </c>
      <c r="B175" s="35" t="s">
        <v>140</v>
      </c>
      <c r="C175" s="31">
        <f>C176</f>
        <v>98.5</v>
      </c>
      <c r="D175" s="31">
        <f>D176</f>
        <v>98.5</v>
      </c>
    </row>
    <row r="176" spans="1:4" ht="27.75" customHeight="1">
      <c r="A176" s="71" t="s">
        <v>816</v>
      </c>
      <c r="B176" s="17" t="s">
        <v>164</v>
      </c>
      <c r="C176" s="31">
        <f>C177</f>
        <v>98.5</v>
      </c>
      <c r="D176" s="31">
        <f>D177</f>
        <v>98.5</v>
      </c>
    </row>
    <row r="177" spans="1:4" ht="30" customHeight="1">
      <c r="A177" s="74" t="s">
        <v>817</v>
      </c>
      <c r="B177" s="75" t="s">
        <v>115</v>
      </c>
      <c r="C177" s="76">
        <f>SUM(C178)</f>
        <v>98.5</v>
      </c>
      <c r="D177" s="76">
        <f>SUM(D178)</f>
        <v>98.5</v>
      </c>
    </row>
    <row r="178" spans="1:4" ht="21" customHeight="1">
      <c r="A178" s="69" t="s">
        <v>818</v>
      </c>
      <c r="B178" s="16" t="s">
        <v>764</v>
      </c>
      <c r="C178" s="18">
        <v>98.5</v>
      </c>
      <c r="D178" s="21">
        <v>98.5</v>
      </c>
    </row>
    <row r="179" spans="1:4" ht="67.5" customHeight="1">
      <c r="A179" s="71" t="s">
        <v>807</v>
      </c>
      <c r="B179" s="35" t="s">
        <v>2</v>
      </c>
      <c r="C179" s="31">
        <f aca="true" t="shared" si="6" ref="C179:D181">C180</f>
        <v>194.7</v>
      </c>
      <c r="D179" s="31">
        <f t="shared" si="6"/>
        <v>194.7</v>
      </c>
    </row>
    <row r="180" spans="1:4" ht="26.25" customHeight="1">
      <c r="A180" s="71" t="s">
        <v>808</v>
      </c>
      <c r="B180" s="17" t="s">
        <v>164</v>
      </c>
      <c r="C180" s="31">
        <f t="shared" si="6"/>
        <v>194.7</v>
      </c>
      <c r="D180" s="31">
        <f t="shared" si="6"/>
        <v>194.7</v>
      </c>
    </row>
    <row r="181" spans="1:4" ht="29.25" customHeight="1">
      <c r="A181" s="74" t="s">
        <v>809</v>
      </c>
      <c r="B181" s="75" t="s">
        <v>115</v>
      </c>
      <c r="C181" s="76">
        <f t="shared" si="6"/>
        <v>194.7</v>
      </c>
      <c r="D181" s="76">
        <f t="shared" si="6"/>
        <v>194.7</v>
      </c>
    </row>
    <row r="182" spans="1:4" ht="20.25" customHeight="1">
      <c r="A182" s="69" t="s">
        <v>810</v>
      </c>
      <c r="B182" s="16" t="s">
        <v>764</v>
      </c>
      <c r="C182" s="18">
        <v>194.7</v>
      </c>
      <c r="D182" s="21">
        <v>194.7</v>
      </c>
    </row>
    <row r="183" spans="1:4" ht="12.75">
      <c r="A183" s="71" t="s">
        <v>75</v>
      </c>
      <c r="B183" s="15" t="s">
        <v>32</v>
      </c>
      <c r="C183" s="31">
        <f>C184+C189</f>
        <v>2419.3</v>
      </c>
      <c r="D183" s="31">
        <f>D184+D189</f>
        <v>2419.1000000000004</v>
      </c>
    </row>
    <row r="184" spans="1:4" ht="12.75">
      <c r="A184" s="71" t="s">
        <v>76</v>
      </c>
      <c r="B184" s="15" t="s">
        <v>45</v>
      </c>
      <c r="C184" s="31">
        <f aca="true" t="shared" si="7" ref="C184:D187">C185</f>
        <v>2139.4</v>
      </c>
      <c r="D184" s="31">
        <f t="shared" si="7"/>
        <v>2139.3</v>
      </c>
    </row>
    <row r="185" spans="1:4" ht="112.5" customHeight="1">
      <c r="A185" s="71" t="s">
        <v>229</v>
      </c>
      <c r="B185" s="35" t="s">
        <v>141</v>
      </c>
      <c r="C185" s="31">
        <f t="shared" si="7"/>
        <v>2139.4</v>
      </c>
      <c r="D185" s="31">
        <f t="shared" si="7"/>
        <v>2139.3</v>
      </c>
    </row>
    <row r="186" spans="1:4" ht="30" customHeight="1">
      <c r="A186" s="71" t="s">
        <v>230</v>
      </c>
      <c r="B186" s="17" t="s">
        <v>164</v>
      </c>
      <c r="C186" s="31">
        <f>C187</f>
        <v>2139.4</v>
      </c>
      <c r="D186" s="31">
        <f>D187</f>
        <v>2139.3</v>
      </c>
    </row>
    <row r="187" spans="1:4" ht="28.5" customHeight="1">
      <c r="A187" s="74" t="s">
        <v>231</v>
      </c>
      <c r="B187" s="75" t="s">
        <v>115</v>
      </c>
      <c r="C187" s="76">
        <f t="shared" si="7"/>
        <v>2139.4</v>
      </c>
      <c r="D187" s="76">
        <f t="shared" si="7"/>
        <v>2139.3</v>
      </c>
    </row>
    <row r="188" spans="1:4" ht="18.75" customHeight="1">
      <c r="A188" s="69" t="s">
        <v>232</v>
      </c>
      <c r="B188" s="16" t="s">
        <v>764</v>
      </c>
      <c r="C188" s="18">
        <v>2139.4</v>
      </c>
      <c r="D188" s="21">
        <v>2139.3</v>
      </c>
    </row>
    <row r="189" spans="1:4" ht="12.75">
      <c r="A189" s="71" t="s">
        <v>841</v>
      </c>
      <c r="B189" s="15" t="s">
        <v>842</v>
      </c>
      <c r="C189" s="31">
        <f aca="true" t="shared" si="8" ref="C189:D192">C190</f>
        <v>279.9</v>
      </c>
      <c r="D189" s="31">
        <f t="shared" si="8"/>
        <v>279.8</v>
      </c>
    </row>
    <row r="190" spans="1:4" ht="69.75" customHeight="1">
      <c r="A190" s="71" t="s">
        <v>844</v>
      </c>
      <c r="B190" s="35" t="s">
        <v>843</v>
      </c>
      <c r="C190" s="31">
        <f t="shared" si="8"/>
        <v>279.9</v>
      </c>
      <c r="D190" s="31">
        <f t="shared" si="8"/>
        <v>279.8</v>
      </c>
    </row>
    <row r="191" spans="1:4" ht="30" customHeight="1">
      <c r="A191" s="71" t="s">
        <v>845</v>
      </c>
      <c r="B191" s="17" t="s">
        <v>164</v>
      </c>
      <c r="C191" s="31">
        <f>C192</f>
        <v>279.9</v>
      </c>
      <c r="D191" s="31">
        <f>D192</f>
        <v>279.8</v>
      </c>
    </row>
    <row r="192" spans="1:4" ht="28.5" customHeight="1">
      <c r="A192" s="74" t="s">
        <v>846</v>
      </c>
      <c r="B192" s="75" t="s">
        <v>115</v>
      </c>
      <c r="C192" s="76">
        <f t="shared" si="8"/>
        <v>279.9</v>
      </c>
      <c r="D192" s="76">
        <f t="shared" si="8"/>
        <v>279.8</v>
      </c>
    </row>
    <row r="193" spans="1:4" ht="18.75" customHeight="1">
      <c r="A193" s="69" t="s">
        <v>847</v>
      </c>
      <c r="B193" s="16" t="s">
        <v>764</v>
      </c>
      <c r="C193" s="18">
        <v>279.9</v>
      </c>
      <c r="D193" s="21">
        <v>279.8</v>
      </c>
    </row>
    <row r="194" spans="1:4" ht="19.5" customHeight="1">
      <c r="A194" s="71" t="s">
        <v>77</v>
      </c>
      <c r="B194" s="15" t="s">
        <v>17</v>
      </c>
      <c r="C194" s="31">
        <f>C195</f>
        <v>92451.5</v>
      </c>
      <c r="D194" s="31">
        <f>D195</f>
        <v>68364.2</v>
      </c>
    </row>
    <row r="195" spans="1:4" ht="15" customHeight="1">
      <c r="A195" s="71" t="s">
        <v>78</v>
      </c>
      <c r="B195" s="15" t="s">
        <v>26</v>
      </c>
      <c r="C195" s="31">
        <f>C196+C200</f>
        <v>92451.5</v>
      </c>
      <c r="D195" s="31">
        <f>D196+D200</f>
        <v>68364.2</v>
      </c>
    </row>
    <row r="196" spans="1:4" ht="27">
      <c r="A196" s="71" t="s">
        <v>233</v>
      </c>
      <c r="B196" s="35" t="s">
        <v>79</v>
      </c>
      <c r="C196" s="31">
        <f aca="true" t="shared" si="9" ref="C196:D198">C197</f>
        <v>48248.5</v>
      </c>
      <c r="D196" s="31">
        <f t="shared" si="9"/>
        <v>34129.6</v>
      </c>
    </row>
    <row r="197" spans="1:4" ht="26.25" customHeight="1">
      <c r="A197" s="71" t="s">
        <v>234</v>
      </c>
      <c r="B197" s="17" t="s">
        <v>164</v>
      </c>
      <c r="C197" s="31">
        <f t="shared" si="9"/>
        <v>48248.5</v>
      </c>
      <c r="D197" s="31">
        <f t="shared" si="9"/>
        <v>34129.6</v>
      </c>
    </row>
    <row r="198" spans="1:4" ht="30.75" customHeight="1">
      <c r="A198" s="74" t="s">
        <v>235</v>
      </c>
      <c r="B198" s="75" t="s">
        <v>115</v>
      </c>
      <c r="C198" s="76">
        <f t="shared" si="9"/>
        <v>48248.5</v>
      </c>
      <c r="D198" s="76">
        <f t="shared" si="9"/>
        <v>34129.6</v>
      </c>
    </row>
    <row r="199" spans="1:4" ht="21" customHeight="1">
      <c r="A199" s="69" t="s">
        <v>236</v>
      </c>
      <c r="B199" s="16" t="s">
        <v>764</v>
      </c>
      <c r="C199" s="29">
        <v>48248.5</v>
      </c>
      <c r="D199" s="12">
        <v>34129.6</v>
      </c>
    </row>
    <row r="200" spans="1:4" ht="20.25" customHeight="1">
      <c r="A200" s="71" t="s">
        <v>237</v>
      </c>
      <c r="B200" s="35" t="s">
        <v>27</v>
      </c>
      <c r="C200" s="31">
        <f>C201+C204</f>
        <v>44203</v>
      </c>
      <c r="D200" s="31">
        <f>D201+D204</f>
        <v>34234.6</v>
      </c>
    </row>
    <row r="201" spans="1:4" ht="26.25" customHeight="1">
      <c r="A201" s="71" t="s">
        <v>238</v>
      </c>
      <c r="B201" s="17" t="s">
        <v>164</v>
      </c>
      <c r="C201" s="31">
        <f>C202</f>
        <v>44037.6</v>
      </c>
      <c r="D201" s="31">
        <f>D202</f>
        <v>34069.2</v>
      </c>
    </row>
    <row r="202" spans="1:4" ht="31.5" customHeight="1">
      <c r="A202" s="74" t="s">
        <v>239</v>
      </c>
      <c r="B202" s="75" t="s">
        <v>115</v>
      </c>
      <c r="C202" s="76">
        <f>C203</f>
        <v>44037.6</v>
      </c>
      <c r="D202" s="76">
        <f>D203</f>
        <v>34069.2</v>
      </c>
    </row>
    <row r="203" spans="1:4" ht="18" customHeight="1">
      <c r="A203" s="69" t="s">
        <v>240</v>
      </c>
      <c r="B203" s="16" t="s">
        <v>764</v>
      </c>
      <c r="C203" s="29">
        <v>44037.6</v>
      </c>
      <c r="D203" s="12">
        <v>34069.2</v>
      </c>
    </row>
    <row r="204" spans="1:4" ht="18" customHeight="1">
      <c r="A204" s="71" t="s">
        <v>241</v>
      </c>
      <c r="B204" s="17" t="s">
        <v>181</v>
      </c>
      <c r="C204" s="31">
        <f>C205</f>
        <v>165.4</v>
      </c>
      <c r="D204" s="31">
        <f>D205</f>
        <v>165.4</v>
      </c>
    </row>
    <row r="205" spans="1:4" ht="15.75" customHeight="1">
      <c r="A205" s="74" t="s">
        <v>242</v>
      </c>
      <c r="B205" s="75" t="s">
        <v>98</v>
      </c>
      <c r="C205" s="76">
        <f>SUM(C206)</f>
        <v>165.4</v>
      </c>
      <c r="D205" s="76">
        <f>SUM(D206)</f>
        <v>165.4</v>
      </c>
    </row>
    <row r="206" spans="1:4" ht="15.75" customHeight="1">
      <c r="A206" s="69" t="s">
        <v>554</v>
      </c>
      <c r="B206" s="11" t="s">
        <v>188</v>
      </c>
      <c r="C206" s="29">
        <v>165.4</v>
      </c>
      <c r="D206" s="12">
        <v>165.4</v>
      </c>
    </row>
    <row r="207" spans="1:4" ht="15.75" customHeight="1">
      <c r="A207" s="71" t="s">
        <v>300</v>
      </c>
      <c r="B207" s="15" t="s">
        <v>301</v>
      </c>
      <c r="C207" s="31">
        <f>C209</f>
        <v>532.3</v>
      </c>
      <c r="D207" s="31">
        <f>D209</f>
        <v>532.2</v>
      </c>
    </row>
    <row r="208" spans="1:4" ht="26.25" customHeight="1">
      <c r="A208" s="71" t="s">
        <v>302</v>
      </c>
      <c r="B208" s="15" t="s">
        <v>303</v>
      </c>
      <c r="C208" s="31">
        <f aca="true" t="shared" si="10" ref="C208:D211">SUM(C209)</f>
        <v>532.3</v>
      </c>
      <c r="D208" s="31">
        <f t="shared" si="10"/>
        <v>532.2</v>
      </c>
    </row>
    <row r="209" spans="1:4" ht="58.5" customHeight="1">
      <c r="A209" s="71" t="s">
        <v>304</v>
      </c>
      <c r="B209" s="35" t="s">
        <v>308</v>
      </c>
      <c r="C209" s="31">
        <f t="shared" si="10"/>
        <v>532.3</v>
      </c>
      <c r="D209" s="31">
        <f t="shared" si="10"/>
        <v>532.2</v>
      </c>
    </row>
    <row r="210" spans="1:4" ht="26.25" customHeight="1">
      <c r="A210" s="71" t="s">
        <v>305</v>
      </c>
      <c r="B210" s="17" t="s">
        <v>164</v>
      </c>
      <c r="C210" s="31">
        <f t="shared" si="10"/>
        <v>532.3</v>
      </c>
      <c r="D210" s="31">
        <f t="shared" si="10"/>
        <v>532.2</v>
      </c>
    </row>
    <row r="211" spans="1:4" ht="30.75" customHeight="1">
      <c r="A211" s="74" t="s">
        <v>306</v>
      </c>
      <c r="B211" s="75" t="s">
        <v>115</v>
      </c>
      <c r="C211" s="76">
        <f t="shared" si="10"/>
        <v>532.3</v>
      </c>
      <c r="D211" s="76">
        <f t="shared" si="10"/>
        <v>532.2</v>
      </c>
    </row>
    <row r="212" spans="1:4" ht="19.5" customHeight="1">
      <c r="A212" s="69" t="s">
        <v>307</v>
      </c>
      <c r="B212" s="16" t="s">
        <v>764</v>
      </c>
      <c r="C212" s="29">
        <v>532.3</v>
      </c>
      <c r="D212" s="29">
        <v>532.2</v>
      </c>
    </row>
    <row r="213" spans="1:4" ht="15.75" customHeight="1">
      <c r="A213" s="71" t="s">
        <v>80</v>
      </c>
      <c r="B213" s="15" t="s">
        <v>18</v>
      </c>
      <c r="C213" s="31">
        <f>C214+C219</f>
        <v>4192.8</v>
      </c>
      <c r="D213" s="31">
        <f>D214+D219</f>
        <v>3033.9</v>
      </c>
    </row>
    <row r="214" spans="1:4" ht="26.25" customHeight="1">
      <c r="A214" s="71" t="s">
        <v>81</v>
      </c>
      <c r="B214" s="15" t="s">
        <v>99</v>
      </c>
      <c r="C214" s="31">
        <f aca="true" t="shared" si="11" ref="C214:D217">SUM(C215)</f>
        <v>40.9</v>
      </c>
      <c r="D214" s="31">
        <f t="shared" si="11"/>
        <v>40.9</v>
      </c>
    </row>
    <row r="215" spans="1:4" ht="96" customHeight="1">
      <c r="A215" s="71" t="s">
        <v>244</v>
      </c>
      <c r="B215" s="35" t="s">
        <v>143</v>
      </c>
      <c r="C215" s="31">
        <f t="shared" si="11"/>
        <v>40.9</v>
      </c>
      <c r="D215" s="31">
        <f t="shared" si="11"/>
        <v>40.9</v>
      </c>
    </row>
    <row r="216" spans="1:4" ht="26.25" customHeight="1">
      <c r="A216" s="71" t="s">
        <v>245</v>
      </c>
      <c r="B216" s="17" t="s">
        <v>164</v>
      </c>
      <c r="C216" s="31">
        <f t="shared" si="11"/>
        <v>40.9</v>
      </c>
      <c r="D216" s="31">
        <f t="shared" si="11"/>
        <v>40.9</v>
      </c>
    </row>
    <row r="217" spans="1:4" ht="30.75" customHeight="1">
      <c r="A217" s="74" t="s">
        <v>246</v>
      </c>
      <c r="B217" s="75" t="s">
        <v>115</v>
      </c>
      <c r="C217" s="76">
        <f t="shared" si="11"/>
        <v>40.9</v>
      </c>
      <c r="D217" s="76">
        <f t="shared" si="11"/>
        <v>40.9</v>
      </c>
    </row>
    <row r="218" spans="1:4" ht="20.25" customHeight="1">
      <c r="A218" s="69" t="s">
        <v>247</v>
      </c>
      <c r="B218" s="16" t="s">
        <v>764</v>
      </c>
      <c r="C218" s="29">
        <v>40.9</v>
      </c>
      <c r="D218" s="29">
        <v>40.9</v>
      </c>
    </row>
    <row r="219" spans="1:4" ht="17.25" customHeight="1">
      <c r="A219" s="71" t="s">
        <v>284</v>
      </c>
      <c r="B219" s="15" t="s">
        <v>285</v>
      </c>
      <c r="C219" s="31">
        <f>SUM(C220+C224+C228+C232+C236)</f>
        <v>4151.900000000001</v>
      </c>
      <c r="D219" s="31">
        <f>SUM(D220+D224+D228+D232+D236)</f>
        <v>2993</v>
      </c>
    </row>
    <row r="220" spans="1:4" ht="27.75" customHeight="1">
      <c r="A220" s="71" t="s">
        <v>309</v>
      </c>
      <c r="B220" s="30" t="s">
        <v>136</v>
      </c>
      <c r="C220" s="31">
        <f aca="true" t="shared" si="12" ref="C220:D222">C221</f>
        <v>1246</v>
      </c>
      <c r="D220" s="31">
        <f t="shared" si="12"/>
        <v>1098.4</v>
      </c>
    </row>
    <row r="221" spans="1:4" ht="27" customHeight="1">
      <c r="A221" s="72" t="s">
        <v>310</v>
      </c>
      <c r="B221" s="17" t="s">
        <v>164</v>
      </c>
      <c r="C221" s="45">
        <f t="shared" si="12"/>
        <v>1246</v>
      </c>
      <c r="D221" s="45">
        <f t="shared" si="12"/>
        <v>1098.4</v>
      </c>
    </row>
    <row r="222" spans="1:4" ht="29.25" customHeight="1">
      <c r="A222" s="74" t="s">
        <v>311</v>
      </c>
      <c r="B222" s="75" t="s">
        <v>115</v>
      </c>
      <c r="C222" s="80">
        <f t="shared" si="12"/>
        <v>1246</v>
      </c>
      <c r="D222" s="80">
        <f t="shared" si="12"/>
        <v>1098.4</v>
      </c>
    </row>
    <row r="223" spans="1:4" ht="21" customHeight="1">
      <c r="A223" s="69" t="s">
        <v>312</v>
      </c>
      <c r="B223" s="16" t="s">
        <v>764</v>
      </c>
      <c r="C223" s="29">
        <v>1246</v>
      </c>
      <c r="D223" s="12">
        <v>1098.4</v>
      </c>
    </row>
    <row r="224" spans="1:4" ht="69" customHeight="1">
      <c r="A224" s="71" t="s">
        <v>286</v>
      </c>
      <c r="B224" s="35" t="s">
        <v>843</v>
      </c>
      <c r="C224" s="31">
        <f aca="true" t="shared" si="13" ref="C224:D226">SUM(C225)</f>
        <v>1196.8</v>
      </c>
      <c r="D224" s="31">
        <f t="shared" si="13"/>
        <v>940.7</v>
      </c>
    </row>
    <row r="225" spans="1:4" ht="27.75" customHeight="1">
      <c r="A225" s="71" t="s">
        <v>287</v>
      </c>
      <c r="B225" s="17" t="s">
        <v>164</v>
      </c>
      <c r="C225" s="31">
        <f>SUM(C226)</f>
        <v>1196.8</v>
      </c>
      <c r="D225" s="31">
        <f>SUM(D226)</f>
        <v>940.7</v>
      </c>
    </row>
    <row r="226" spans="1:4" ht="27" customHeight="1">
      <c r="A226" s="74" t="s">
        <v>288</v>
      </c>
      <c r="B226" s="75" t="s">
        <v>115</v>
      </c>
      <c r="C226" s="76">
        <f t="shared" si="13"/>
        <v>1196.8</v>
      </c>
      <c r="D226" s="76">
        <f t="shared" si="13"/>
        <v>940.7</v>
      </c>
    </row>
    <row r="227" spans="1:4" ht="19.5" customHeight="1">
      <c r="A227" s="69" t="s">
        <v>289</v>
      </c>
      <c r="B227" s="16" t="s">
        <v>764</v>
      </c>
      <c r="C227" s="18">
        <v>1196.8</v>
      </c>
      <c r="D227" s="21">
        <v>940.7</v>
      </c>
    </row>
    <row r="228" spans="1:4" ht="53.25" customHeight="1">
      <c r="A228" s="71" t="s">
        <v>290</v>
      </c>
      <c r="B228" s="17" t="s">
        <v>138</v>
      </c>
      <c r="C228" s="31">
        <f aca="true" t="shared" si="14" ref="C228:D230">SUM(C229)</f>
        <v>311</v>
      </c>
      <c r="D228" s="31">
        <f t="shared" si="14"/>
        <v>209.6</v>
      </c>
    </row>
    <row r="229" spans="1:4" ht="27.75" customHeight="1">
      <c r="A229" s="71" t="s">
        <v>291</v>
      </c>
      <c r="B229" s="17" t="s">
        <v>164</v>
      </c>
      <c r="C229" s="31">
        <f>SUM(C230)</f>
        <v>311</v>
      </c>
      <c r="D229" s="31">
        <f>SUM(D230)</f>
        <v>209.6</v>
      </c>
    </row>
    <row r="230" spans="1:4" ht="27.75" customHeight="1">
      <c r="A230" s="74" t="s">
        <v>292</v>
      </c>
      <c r="B230" s="75" t="s">
        <v>115</v>
      </c>
      <c r="C230" s="76">
        <f t="shared" si="14"/>
        <v>311</v>
      </c>
      <c r="D230" s="76">
        <f t="shared" si="14"/>
        <v>209.6</v>
      </c>
    </row>
    <row r="231" spans="1:4" ht="18" customHeight="1">
      <c r="A231" s="69" t="s">
        <v>293</v>
      </c>
      <c r="B231" s="16" t="s">
        <v>764</v>
      </c>
      <c r="C231" s="18">
        <v>311</v>
      </c>
      <c r="D231" s="21">
        <v>209.6</v>
      </c>
    </row>
    <row r="232" spans="1:4" ht="67.5" customHeight="1">
      <c r="A232" s="71" t="s">
        <v>848</v>
      </c>
      <c r="B232" s="17" t="s">
        <v>139</v>
      </c>
      <c r="C232" s="31">
        <f aca="true" t="shared" si="15" ref="C232:D234">SUM(C233)</f>
        <v>185.3</v>
      </c>
      <c r="D232" s="31">
        <f t="shared" si="15"/>
        <v>185.2</v>
      </c>
    </row>
    <row r="233" spans="1:4" ht="28.5" customHeight="1">
      <c r="A233" s="71" t="s">
        <v>849</v>
      </c>
      <c r="B233" s="17" t="s">
        <v>164</v>
      </c>
      <c r="C233" s="31">
        <f>SUM(C234)</f>
        <v>185.3</v>
      </c>
      <c r="D233" s="31">
        <f>SUM(D234)</f>
        <v>185.2</v>
      </c>
    </row>
    <row r="234" spans="1:4" ht="28.5" customHeight="1">
      <c r="A234" s="74" t="s">
        <v>850</v>
      </c>
      <c r="B234" s="75" t="s">
        <v>115</v>
      </c>
      <c r="C234" s="76">
        <f t="shared" si="15"/>
        <v>185.3</v>
      </c>
      <c r="D234" s="76">
        <f t="shared" si="15"/>
        <v>185.2</v>
      </c>
    </row>
    <row r="235" spans="1:4" ht="21.75" customHeight="1">
      <c r="A235" s="69" t="s">
        <v>851</v>
      </c>
      <c r="B235" s="16" t="s">
        <v>764</v>
      </c>
      <c r="C235" s="18">
        <v>185.3</v>
      </c>
      <c r="D235" s="21">
        <v>185.2</v>
      </c>
    </row>
    <row r="236" spans="1:4" ht="70.5" customHeight="1">
      <c r="A236" s="71" t="s">
        <v>294</v>
      </c>
      <c r="B236" s="17" t="s">
        <v>295</v>
      </c>
      <c r="C236" s="31">
        <f aca="true" t="shared" si="16" ref="C236:D238">SUM(C237)</f>
        <v>1212.8</v>
      </c>
      <c r="D236" s="31">
        <f t="shared" si="16"/>
        <v>559.1</v>
      </c>
    </row>
    <row r="237" spans="1:4" ht="27.75" customHeight="1">
      <c r="A237" s="71" t="s">
        <v>296</v>
      </c>
      <c r="B237" s="17" t="s">
        <v>164</v>
      </c>
      <c r="C237" s="31">
        <f>SUM(C238)</f>
        <v>1212.8</v>
      </c>
      <c r="D237" s="31">
        <f>SUM(D238)</f>
        <v>559.1</v>
      </c>
    </row>
    <row r="238" spans="1:4" ht="27.75" customHeight="1">
      <c r="A238" s="74" t="s">
        <v>297</v>
      </c>
      <c r="B238" s="75" t="s">
        <v>115</v>
      </c>
      <c r="C238" s="76">
        <f t="shared" si="16"/>
        <v>1212.8</v>
      </c>
      <c r="D238" s="76">
        <f t="shared" si="16"/>
        <v>559.1</v>
      </c>
    </row>
    <row r="239" spans="1:4" ht="20.25" customHeight="1">
      <c r="A239" s="69" t="s">
        <v>298</v>
      </c>
      <c r="B239" s="16" t="s">
        <v>764</v>
      </c>
      <c r="C239" s="18">
        <v>1212.8</v>
      </c>
      <c r="D239" s="21">
        <v>559.1</v>
      </c>
    </row>
    <row r="240" spans="1:4" ht="12.75">
      <c r="A240" s="83" t="s">
        <v>83</v>
      </c>
      <c r="B240" s="15" t="s">
        <v>82</v>
      </c>
      <c r="C240" s="31">
        <f aca="true" t="shared" si="17" ref="C240:D242">C241</f>
        <v>8349.7</v>
      </c>
      <c r="D240" s="31">
        <f t="shared" si="17"/>
        <v>8344.5</v>
      </c>
    </row>
    <row r="241" spans="1:4" ht="12.75">
      <c r="A241" s="83" t="s">
        <v>84</v>
      </c>
      <c r="B241" s="15" t="s">
        <v>8</v>
      </c>
      <c r="C241" s="31">
        <f>C242+C246+C250</f>
        <v>8349.7</v>
      </c>
      <c r="D241" s="31">
        <f>D242+D246+D250</f>
        <v>8344.5</v>
      </c>
    </row>
    <row r="242" spans="1:4" ht="40.5">
      <c r="A242" s="83" t="s">
        <v>248</v>
      </c>
      <c r="B242" s="35" t="s">
        <v>144</v>
      </c>
      <c r="C242" s="31">
        <f t="shared" si="17"/>
        <v>4123.6</v>
      </c>
      <c r="D242" s="31">
        <f t="shared" si="17"/>
        <v>4119.3</v>
      </c>
    </row>
    <row r="243" spans="1:4" ht="27.75" customHeight="1">
      <c r="A243" s="83" t="s">
        <v>249</v>
      </c>
      <c r="B243" s="17" t="s">
        <v>164</v>
      </c>
      <c r="C243" s="31">
        <f>C244</f>
        <v>4123.6</v>
      </c>
      <c r="D243" s="31">
        <f>D244</f>
        <v>4119.3</v>
      </c>
    </row>
    <row r="244" spans="1:4" ht="27.75" customHeight="1">
      <c r="A244" s="84" t="s">
        <v>250</v>
      </c>
      <c r="B244" s="75" t="s">
        <v>115</v>
      </c>
      <c r="C244" s="76">
        <f>C245</f>
        <v>4123.6</v>
      </c>
      <c r="D244" s="76">
        <f>D245</f>
        <v>4119.3</v>
      </c>
    </row>
    <row r="245" spans="1:4" ht="21" customHeight="1">
      <c r="A245" s="82" t="s">
        <v>251</v>
      </c>
      <c r="B245" s="16" t="s">
        <v>764</v>
      </c>
      <c r="C245" s="18">
        <v>4123.6</v>
      </c>
      <c r="D245" s="21">
        <v>4119.3</v>
      </c>
    </row>
    <row r="246" spans="1:4" ht="26.25" customHeight="1">
      <c r="A246" s="71" t="s">
        <v>252</v>
      </c>
      <c r="B246" s="35" t="s">
        <v>122</v>
      </c>
      <c r="C246" s="31">
        <f aca="true" t="shared" si="18" ref="C246:D252">C247</f>
        <v>3382.9</v>
      </c>
      <c r="D246" s="31">
        <f t="shared" si="18"/>
        <v>3382.1</v>
      </c>
    </row>
    <row r="247" spans="1:4" ht="27" customHeight="1">
      <c r="A247" s="71" t="s">
        <v>253</v>
      </c>
      <c r="B247" s="17" t="s">
        <v>164</v>
      </c>
      <c r="C247" s="31">
        <f t="shared" si="18"/>
        <v>3382.9</v>
      </c>
      <c r="D247" s="31">
        <f t="shared" si="18"/>
        <v>3382.1</v>
      </c>
    </row>
    <row r="248" spans="1:4" ht="29.25" customHeight="1">
      <c r="A248" s="74" t="s">
        <v>254</v>
      </c>
      <c r="B248" s="75" t="s">
        <v>115</v>
      </c>
      <c r="C248" s="76">
        <f t="shared" si="18"/>
        <v>3382.9</v>
      </c>
      <c r="D248" s="76">
        <f t="shared" si="18"/>
        <v>3382.1</v>
      </c>
    </row>
    <row r="249" spans="1:4" ht="21" customHeight="1">
      <c r="A249" s="69" t="s">
        <v>255</v>
      </c>
      <c r="B249" s="16" t="s">
        <v>764</v>
      </c>
      <c r="C249" s="18">
        <v>3382.9</v>
      </c>
      <c r="D249" s="21">
        <v>3382.1</v>
      </c>
    </row>
    <row r="250" spans="1:4" ht="123" customHeight="1">
      <c r="A250" s="71" t="s">
        <v>313</v>
      </c>
      <c r="B250" s="35" t="s">
        <v>317</v>
      </c>
      <c r="C250" s="31">
        <f t="shared" si="18"/>
        <v>843.2</v>
      </c>
      <c r="D250" s="31">
        <f t="shared" si="18"/>
        <v>843.1</v>
      </c>
    </row>
    <row r="251" spans="1:4" ht="27" customHeight="1">
      <c r="A251" s="71" t="s">
        <v>314</v>
      </c>
      <c r="B251" s="17" t="s">
        <v>164</v>
      </c>
      <c r="C251" s="31">
        <f t="shared" si="18"/>
        <v>843.2</v>
      </c>
      <c r="D251" s="31">
        <f t="shared" si="18"/>
        <v>843.1</v>
      </c>
    </row>
    <row r="252" spans="1:4" ht="29.25" customHeight="1">
      <c r="A252" s="74" t="s">
        <v>315</v>
      </c>
      <c r="B252" s="75" t="s">
        <v>115</v>
      </c>
      <c r="C252" s="76">
        <f t="shared" si="18"/>
        <v>843.2</v>
      </c>
      <c r="D252" s="76">
        <f t="shared" si="18"/>
        <v>843.1</v>
      </c>
    </row>
    <row r="253" spans="1:4" ht="20.25" customHeight="1">
      <c r="A253" s="69" t="s">
        <v>316</v>
      </c>
      <c r="B253" s="16" t="s">
        <v>764</v>
      </c>
      <c r="C253" s="18">
        <v>843.2</v>
      </c>
      <c r="D253" s="21">
        <v>843.1</v>
      </c>
    </row>
    <row r="254" spans="1:4" ht="12.75">
      <c r="A254" s="83" t="s">
        <v>85</v>
      </c>
      <c r="B254" s="15" t="s">
        <v>19</v>
      </c>
      <c r="C254" s="31">
        <f>C255+C260+C265</f>
        <v>14556.9</v>
      </c>
      <c r="D254" s="31">
        <f>D255+D260+D265</f>
        <v>14553.4</v>
      </c>
    </row>
    <row r="255" spans="1:4" ht="12.75">
      <c r="A255" s="83" t="s">
        <v>318</v>
      </c>
      <c r="B255" s="15" t="s">
        <v>319</v>
      </c>
      <c r="C255" s="31">
        <f aca="true" t="shared" si="19" ref="C255:D263">C256</f>
        <v>448.1</v>
      </c>
      <c r="D255" s="31">
        <f t="shared" si="19"/>
        <v>448</v>
      </c>
    </row>
    <row r="256" spans="1:4" ht="175.5">
      <c r="A256" s="83" t="s">
        <v>320</v>
      </c>
      <c r="B256" s="35" t="s">
        <v>145</v>
      </c>
      <c r="C256" s="31">
        <f t="shared" si="19"/>
        <v>448.1</v>
      </c>
      <c r="D256" s="31">
        <f t="shared" si="19"/>
        <v>448</v>
      </c>
    </row>
    <row r="257" spans="1:4" ht="12.75">
      <c r="A257" s="83" t="s">
        <v>321</v>
      </c>
      <c r="B257" s="15" t="s">
        <v>256</v>
      </c>
      <c r="C257" s="31">
        <f t="shared" si="19"/>
        <v>448.1</v>
      </c>
      <c r="D257" s="31">
        <f t="shared" si="19"/>
        <v>448</v>
      </c>
    </row>
    <row r="258" spans="1:4" ht="25.5">
      <c r="A258" s="84" t="s">
        <v>322</v>
      </c>
      <c r="B258" s="36" t="s">
        <v>119</v>
      </c>
      <c r="C258" s="29">
        <f t="shared" si="19"/>
        <v>448.1</v>
      </c>
      <c r="D258" s="29">
        <f t="shared" si="19"/>
        <v>448</v>
      </c>
    </row>
    <row r="259" spans="1:4" ht="12.75">
      <c r="A259" s="82" t="s">
        <v>323</v>
      </c>
      <c r="B259" s="20" t="s">
        <v>257</v>
      </c>
      <c r="C259" s="29">
        <v>448.1</v>
      </c>
      <c r="D259" s="22">
        <v>448</v>
      </c>
    </row>
    <row r="260" spans="1:4" ht="12.75">
      <c r="A260" s="83" t="s">
        <v>820</v>
      </c>
      <c r="B260" s="15" t="s">
        <v>821</v>
      </c>
      <c r="C260" s="31">
        <f t="shared" si="19"/>
        <v>883.5</v>
      </c>
      <c r="D260" s="31">
        <f t="shared" si="19"/>
        <v>883.5</v>
      </c>
    </row>
    <row r="261" spans="1:4" ht="175.5">
      <c r="A261" s="83" t="s">
        <v>822</v>
      </c>
      <c r="B261" s="35" t="s">
        <v>145</v>
      </c>
      <c r="C261" s="31">
        <f t="shared" si="19"/>
        <v>883.5</v>
      </c>
      <c r="D261" s="31">
        <f t="shared" si="19"/>
        <v>883.5</v>
      </c>
    </row>
    <row r="262" spans="1:4" ht="12.75">
      <c r="A262" s="83" t="s">
        <v>823</v>
      </c>
      <c r="B262" s="15" t="s">
        <v>256</v>
      </c>
      <c r="C262" s="31">
        <f t="shared" si="19"/>
        <v>883.5</v>
      </c>
      <c r="D262" s="31">
        <f t="shared" si="19"/>
        <v>883.5</v>
      </c>
    </row>
    <row r="263" spans="1:4" ht="25.5">
      <c r="A263" s="84" t="s">
        <v>824</v>
      </c>
      <c r="B263" s="36" t="s">
        <v>119</v>
      </c>
      <c r="C263" s="29">
        <f t="shared" si="19"/>
        <v>883.5</v>
      </c>
      <c r="D263" s="29">
        <f t="shared" si="19"/>
        <v>883.5</v>
      </c>
    </row>
    <row r="264" spans="1:4" ht="12.75">
      <c r="A264" s="82" t="s">
        <v>825</v>
      </c>
      <c r="B264" s="20" t="s">
        <v>257</v>
      </c>
      <c r="C264" s="29">
        <v>883.5</v>
      </c>
      <c r="D264" s="22">
        <v>883.5</v>
      </c>
    </row>
    <row r="265" spans="1:4" ht="12.75">
      <c r="A265" s="83" t="s">
        <v>86</v>
      </c>
      <c r="B265" s="15" t="s">
        <v>29</v>
      </c>
      <c r="C265" s="31">
        <f>C266+C270</f>
        <v>13225.3</v>
      </c>
      <c r="D265" s="31">
        <f>D266+D270</f>
        <v>13221.9</v>
      </c>
    </row>
    <row r="266" spans="1:4" ht="69" customHeight="1">
      <c r="A266" s="83" t="s">
        <v>259</v>
      </c>
      <c r="B266" s="35" t="s">
        <v>258</v>
      </c>
      <c r="C266" s="31">
        <f aca="true" t="shared" si="20" ref="C266:D268">C267</f>
        <v>8333.3</v>
      </c>
      <c r="D266" s="31">
        <f t="shared" si="20"/>
        <v>8332.5</v>
      </c>
    </row>
    <row r="267" spans="1:4" ht="12.75">
      <c r="A267" s="83" t="s">
        <v>260</v>
      </c>
      <c r="B267" s="15" t="s">
        <v>256</v>
      </c>
      <c r="C267" s="31">
        <f t="shared" si="20"/>
        <v>8333.3</v>
      </c>
      <c r="D267" s="34">
        <f t="shared" si="20"/>
        <v>8332.5</v>
      </c>
    </row>
    <row r="268" spans="1:4" ht="25.5">
      <c r="A268" s="84" t="s">
        <v>261</v>
      </c>
      <c r="B268" s="36" t="s">
        <v>119</v>
      </c>
      <c r="C268" s="76">
        <f t="shared" si="20"/>
        <v>8333.3</v>
      </c>
      <c r="D268" s="81">
        <f t="shared" si="20"/>
        <v>8332.5</v>
      </c>
    </row>
    <row r="269" spans="1:4" ht="25.5">
      <c r="A269" s="82" t="s">
        <v>262</v>
      </c>
      <c r="B269" s="11" t="s">
        <v>263</v>
      </c>
      <c r="C269" s="18">
        <v>8333.3</v>
      </c>
      <c r="D269" s="33">
        <v>8332.5</v>
      </c>
    </row>
    <row r="270" spans="1:4" ht="54">
      <c r="A270" s="83" t="s">
        <v>264</v>
      </c>
      <c r="B270" s="35" t="s">
        <v>150</v>
      </c>
      <c r="C270" s="31">
        <f>C271</f>
        <v>4892</v>
      </c>
      <c r="D270" s="34">
        <f aca="true" t="shared" si="21" ref="C270:D272">D271</f>
        <v>4889.4</v>
      </c>
    </row>
    <row r="271" spans="1:4" ht="14.25" customHeight="1">
      <c r="A271" s="83" t="s">
        <v>265</v>
      </c>
      <c r="B271" s="15" t="s">
        <v>256</v>
      </c>
      <c r="C271" s="31">
        <f t="shared" si="21"/>
        <v>4892</v>
      </c>
      <c r="D271" s="34">
        <f t="shared" si="21"/>
        <v>4889.4</v>
      </c>
    </row>
    <row r="272" spans="1:4" ht="25.5">
      <c r="A272" s="84" t="s">
        <v>266</v>
      </c>
      <c r="B272" s="36" t="s">
        <v>146</v>
      </c>
      <c r="C272" s="76">
        <f t="shared" si="21"/>
        <v>4892</v>
      </c>
      <c r="D272" s="81">
        <f t="shared" si="21"/>
        <v>4889.4</v>
      </c>
    </row>
    <row r="273" spans="1:4" ht="25.5">
      <c r="A273" s="82" t="s">
        <v>267</v>
      </c>
      <c r="B273" s="11" t="s">
        <v>268</v>
      </c>
      <c r="C273" s="18">
        <v>4892</v>
      </c>
      <c r="D273" s="33">
        <v>4889.4</v>
      </c>
    </row>
    <row r="274" spans="1:4" ht="12.75">
      <c r="A274" s="83" t="s">
        <v>87</v>
      </c>
      <c r="B274" s="15" t="s">
        <v>89</v>
      </c>
      <c r="C274" s="31">
        <f aca="true" t="shared" si="22" ref="C274:D278">C275</f>
        <v>2040</v>
      </c>
      <c r="D274" s="34">
        <f t="shared" si="22"/>
        <v>1749.9</v>
      </c>
    </row>
    <row r="275" spans="1:4" ht="12.75">
      <c r="A275" s="83" t="s">
        <v>88</v>
      </c>
      <c r="B275" s="15" t="s">
        <v>43</v>
      </c>
      <c r="C275" s="31">
        <f t="shared" si="22"/>
        <v>2040</v>
      </c>
      <c r="D275" s="34">
        <f t="shared" si="22"/>
        <v>1749.9</v>
      </c>
    </row>
    <row r="276" spans="1:4" ht="94.5">
      <c r="A276" s="83" t="s">
        <v>269</v>
      </c>
      <c r="B276" s="35" t="s">
        <v>299</v>
      </c>
      <c r="C276" s="31">
        <f t="shared" si="22"/>
        <v>2040</v>
      </c>
      <c r="D276" s="34">
        <f t="shared" si="22"/>
        <v>1749.9</v>
      </c>
    </row>
    <row r="277" spans="1:4" ht="29.25" customHeight="1">
      <c r="A277" s="83" t="s">
        <v>270</v>
      </c>
      <c r="B277" s="17" t="s">
        <v>164</v>
      </c>
      <c r="C277" s="31">
        <f>C278</f>
        <v>2040</v>
      </c>
      <c r="D277" s="31">
        <f>D278</f>
        <v>1749.9</v>
      </c>
    </row>
    <row r="278" spans="1:4" ht="30" customHeight="1">
      <c r="A278" s="84" t="s">
        <v>271</v>
      </c>
      <c r="B278" s="75" t="s">
        <v>115</v>
      </c>
      <c r="C278" s="76">
        <f t="shared" si="22"/>
        <v>2040</v>
      </c>
      <c r="D278" s="81">
        <f t="shared" si="22"/>
        <v>1749.9</v>
      </c>
    </row>
    <row r="279" spans="1:4" ht="21" customHeight="1">
      <c r="A279" s="82" t="s">
        <v>272</v>
      </c>
      <c r="B279" s="16" t="s">
        <v>764</v>
      </c>
      <c r="C279" s="18">
        <v>2040</v>
      </c>
      <c r="D279" s="33">
        <v>1749.9</v>
      </c>
    </row>
    <row r="280" spans="1:4" ht="12.75">
      <c r="A280" s="83" t="s">
        <v>90</v>
      </c>
      <c r="B280" s="15" t="s">
        <v>44</v>
      </c>
      <c r="C280" s="31">
        <f>SUM(C281)</f>
        <v>3100.4</v>
      </c>
      <c r="D280" s="31">
        <f>SUM(D281)</f>
        <v>3100.4</v>
      </c>
    </row>
    <row r="281" spans="1:4" ht="12.75">
      <c r="A281" s="83" t="s">
        <v>91</v>
      </c>
      <c r="B281" s="15" t="s">
        <v>28</v>
      </c>
      <c r="C281" s="31">
        <f aca="true" t="shared" si="23" ref="C281:D283">C282</f>
        <v>3100.4</v>
      </c>
      <c r="D281" s="31">
        <f t="shared" si="23"/>
        <v>3100.4</v>
      </c>
    </row>
    <row r="282" spans="1:4" ht="143.25" customHeight="1">
      <c r="A282" s="83" t="s">
        <v>273</v>
      </c>
      <c r="B282" s="35" t="s">
        <v>147</v>
      </c>
      <c r="C282" s="31">
        <f t="shared" si="23"/>
        <v>3100.4</v>
      </c>
      <c r="D282" s="31">
        <f t="shared" si="23"/>
        <v>3100.4</v>
      </c>
    </row>
    <row r="283" spans="1:4" ht="27.75" customHeight="1">
      <c r="A283" s="83" t="s">
        <v>274</v>
      </c>
      <c r="B283" s="17" t="s">
        <v>164</v>
      </c>
      <c r="C283" s="31">
        <f t="shared" si="23"/>
        <v>3100.4</v>
      </c>
      <c r="D283" s="31">
        <f t="shared" si="23"/>
        <v>3100.4</v>
      </c>
    </row>
    <row r="284" spans="1:4" ht="27.75" customHeight="1">
      <c r="A284" s="84" t="s">
        <v>275</v>
      </c>
      <c r="B284" s="75" t="s">
        <v>115</v>
      </c>
      <c r="C284" s="76">
        <f>SUM(C285)</f>
        <v>3100.4</v>
      </c>
      <c r="D284" s="76">
        <f>SUM(D285)</f>
        <v>3100.4</v>
      </c>
    </row>
    <row r="285" spans="1:4" ht="18" customHeight="1">
      <c r="A285" s="82" t="s">
        <v>276</v>
      </c>
      <c r="B285" s="16" t="s">
        <v>764</v>
      </c>
      <c r="C285" s="29">
        <v>3100.4</v>
      </c>
      <c r="D285" s="29">
        <v>3100.4</v>
      </c>
    </row>
    <row r="286" spans="1:4" ht="19.5" customHeight="1" hidden="1">
      <c r="A286" s="70" t="s">
        <v>110</v>
      </c>
      <c r="B286" s="37" t="s">
        <v>111</v>
      </c>
      <c r="C286" s="38">
        <f>C287</f>
        <v>0</v>
      </c>
      <c r="D286" s="38">
        <f>D287</f>
        <v>0</v>
      </c>
    </row>
    <row r="287" spans="1:4" ht="14.25" customHeight="1" hidden="1">
      <c r="A287" s="71" t="s">
        <v>112</v>
      </c>
      <c r="B287" s="24" t="s">
        <v>20</v>
      </c>
      <c r="C287" s="28">
        <f aca="true" t="shared" si="24" ref="C287:D294">SUM(C288)</f>
        <v>0</v>
      </c>
      <c r="D287" s="28">
        <f t="shared" si="24"/>
        <v>0</v>
      </c>
    </row>
    <row r="288" spans="1:4" ht="19.5" customHeight="1" hidden="1">
      <c r="A288" s="71" t="s">
        <v>113</v>
      </c>
      <c r="B288" s="73" t="s">
        <v>114</v>
      </c>
      <c r="C288" s="28">
        <f t="shared" si="24"/>
        <v>0</v>
      </c>
      <c r="D288" s="28">
        <f t="shared" si="24"/>
        <v>0</v>
      </c>
    </row>
    <row r="289" spans="1:4" ht="39" customHeight="1" hidden="1">
      <c r="A289" s="71" t="s">
        <v>334</v>
      </c>
      <c r="B289" s="73" t="s">
        <v>338</v>
      </c>
      <c r="C289" s="28">
        <f>SUM(C290+C293)</f>
        <v>0</v>
      </c>
      <c r="D289" s="28">
        <f>SUM(D290+D293)</f>
        <v>0</v>
      </c>
    </row>
    <row r="290" spans="1:4" ht="30" customHeight="1" hidden="1">
      <c r="A290" s="72" t="s">
        <v>335</v>
      </c>
      <c r="B290" s="17" t="s">
        <v>164</v>
      </c>
      <c r="C290" s="77">
        <f t="shared" si="24"/>
        <v>0</v>
      </c>
      <c r="D290" s="77">
        <f t="shared" si="24"/>
        <v>0</v>
      </c>
    </row>
    <row r="291" spans="1:4" ht="31.5" customHeight="1" hidden="1">
      <c r="A291" s="74" t="s">
        <v>336</v>
      </c>
      <c r="B291" s="75" t="s">
        <v>115</v>
      </c>
      <c r="C291" s="78">
        <f t="shared" si="24"/>
        <v>0</v>
      </c>
      <c r="D291" s="78">
        <f t="shared" si="24"/>
        <v>0</v>
      </c>
    </row>
    <row r="292" spans="1:4" ht="27" customHeight="1" hidden="1">
      <c r="A292" s="69" t="s">
        <v>337</v>
      </c>
      <c r="B292" s="16" t="s">
        <v>197</v>
      </c>
      <c r="C292" s="27">
        <v>0</v>
      </c>
      <c r="D292" s="27">
        <v>0</v>
      </c>
    </row>
    <row r="293" spans="1:4" ht="30" customHeight="1" hidden="1">
      <c r="A293" s="72" t="s">
        <v>555</v>
      </c>
      <c r="B293" s="17" t="s">
        <v>181</v>
      </c>
      <c r="C293" s="77">
        <f t="shared" si="24"/>
        <v>0</v>
      </c>
      <c r="D293" s="77">
        <f t="shared" si="24"/>
        <v>0</v>
      </c>
    </row>
    <row r="294" spans="1:4" ht="19.5" customHeight="1" hidden="1">
      <c r="A294" s="74" t="s">
        <v>556</v>
      </c>
      <c r="B294" s="75" t="s">
        <v>557</v>
      </c>
      <c r="C294" s="78">
        <f t="shared" si="24"/>
        <v>0</v>
      </c>
      <c r="D294" s="78">
        <f t="shared" si="24"/>
        <v>0</v>
      </c>
    </row>
    <row r="295" spans="1:4" ht="27" customHeight="1" hidden="1">
      <c r="A295" s="69" t="s">
        <v>556</v>
      </c>
      <c r="B295" s="16" t="s">
        <v>557</v>
      </c>
      <c r="C295" s="27">
        <v>0</v>
      </c>
      <c r="D295" s="27">
        <v>0</v>
      </c>
    </row>
    <row r="296" spans="1:4" ht="16.5" customHeight="1" hidden="1">
      <c r="A296" s="32"/>
      <c r="B296" s="41" t="s">
        <v>30</v>
      </c>
      <c r="C296" s="25">
        <f>C66+C113+C286</f>
        <v>155430.3</v>
      </c>
      <c r="D296" s="25">
        <f>D66+D113+D286</f>
        <v>128744.39999999997</v>
      </c>
    </row>
    <row r="297" spans="1:4" ht="19.5" customHeight="1">
      <c r="A297" s="258"/>
      <c r="B297" s="258" t="s">
        <v>723</v>
      </c>
      <c r="C297" s="259">
        <f>SUM(C66+C113)</f>
        <v>155430.3</v>
      </c>
      <c r="D297" s="259">
        <f>SUM(D66+D113)</f>
        <v>128744.39999999997</v>
      </c>
    </row>
    <row r="299" spans="1:4" ht="12" customHeight="1">
      <c r="A299" s="311"/>
      <c r="B299" s="311"/>
      <c r="C299" s="312"/>
      <c r="D299" s="312"/>
    </row>
    <row r="300" spans="1:4" ht="12" customHeight="1">
      <c r="A300" s="9"/>
      <c r="B300" s="9"/>
      <c r="C300" s="9"/>
      <c r="D300" s="9"/>
    </row>
    <row r="301" spans="1:4" ht="12" customHeight="1">
      <c r="A301" s="311"/>
      <c r="B301" s="311"/>
      <c r="C301" s="312"/>
      <c r="D301" s="312"/>
    </row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</sheetData>
  <sheetProtection/>
  <mergeCells count="10">
    <mergeCell ref="A65:D65"/>
    <mergeCell ref="A3:D3"/>
    <mergeCell ref="A1:D1"/>
    <mergeCell ref="A4:D4"/>
    <mergeCell ref="A2:D2"/>
    <mergeCell ref="A301:B301"/>
    <mergeCell ref="C301:D301"/>
    <mergeCell ref="A6:D6"/>
    <mergeCell ref="A299:B299"/>
    <mergeCell ref="C299:D299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&amp;CСтраница &amp;P</oddFooter>
  </headerFooter>
  <rowBreaks count="1" manualBreakCount="1"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24.28125" style="0" customWidth="1"/>
    <col min="2" max="2" width="44.140625" style="0" customWidth="1"/>
    <col min="3" max="4" width="12.8515625" style="0" customWidth="1"/>
    <col min="5" max="5" width="9.8515625" style="0" customWidth="1"/>
  </cols>
  <sheetData>
    <row r="1" spans="1:4" ht="18" customHeight="1">
      <c r="A1" s="315" t="s">
        <v>46</v>
      </c>
      <c r="B1" s="316"/>
      <c r="C1" s="316"/>
      <c r="D1" s="317"/>
    </row>
    <row r="2" spans="1:4" ht="29.25" customHeight="1">
      <c r="A2" s="315" t="s">
        <v>988</v>
      </c>
      <c r="B2" s="316"/>
      <c r="C2" s="316"/>
      <c r="D2" s="317"/>
    </row>
    <row r="3" spans="1:4" ht="15" customHeight="1">
      <c r="A3" s="315" t="s">
        <v>991</v>
      </c>
      <c r="B3" s="316"/>
      <c r="C3" s="316"/>
      <c r="D3" s="317"/>
    </row>
    <row r="4" spans="1:5" ht="17.25" customHeight="1">
      <c r="A4" s="318" t="s">
        <v>47</v>
      </c>
      <c r="B4" s="319"/>
      <c r="C4" s="319"/>
      <c r="D4" s="319"/>
      <c r="E4" s="54"/>
    </row>
    <row r="5" spans="1:5" ht="54" customHeight="1">
      <c r="A5" s="60" t="s">
        <v>9</v>
      </c>
      <c r="B5" s="61" t="s">
        <v>48</v>
      </c>
      <c r="C5" s="62" t="s">
        <v>34</v>
      </c>
      <c r="D5" s="62" t="s">
        <v>35</v>
      </c>
      <c r="E5" s="54"/>
    </row>
    <row r="6" spans="1:7" ht="27" customHeight="1">
      <c r="A6" s="63" t="s">
        <v>49</v>
      </c>
      <c r="B6" s="64" t="s">
        <v>50</v>
      </c>
      <c r="C6" s="65">
        <f>SUM(C7)</f>
        <v>21674.399999999994</v>
      </c>
      <c r="D6" s="65">
        <f>SUM(D7)</f>
        <v>-2446.9000000000233</v>
      </c>
      <c r="E6" s="13"/>
      <c r="F6" s="55"/>
      <c r="G6" s="56"/>
    </row>
    <row r="7" spans="1:6" ht="36" customHeight="1">
      <c r="A7" s="63" t="s">
        <v>51</v>
      </c>
      <c r="B7" s="64" t="s">
        <v>52</v>
      </c>
      <c r="C7" s="65">
        <f>SUM(C16)</f>
        <v>21674.399999999994</v>
      </c>
      <c r="D7" s="65">
        <f>SUM(D16)</f>
        <v>-2446.9000000000233</v>
      </c>
      <c r="F7" s="56"/>
    </row>
    <row r="8" spans="1:5" ht="24" customHeight="1">
      <c r="A8" s="66" t="s">
        <v>53</v>
      </c>
      <c r="B8" s="14" t="s">
        <v>54</v>
      </c>
      <c r="C8" s="65">
        <f aca="true" t="shared" si="0" ref="C8:D10">SUM(C9)</f>
        <v>-133755.9</v>
      </c>
      <c r="D8" s="65">
        <f t="shared" si="0"/>
        <v>-131191.3</v>
      </c>
      <c r="E8" s="58"/>
    </row>
    <row r="9" spans="1:5" ht="22.5" customHeight="1">
      <c r="A9" s="66" t="s">
        <v>55</v>
      </c>
      <c r="B9" s="14" t="s">
        <v>56</v>
      </c>
      <c r="C9" s="67">
        <f t="shared" si="0"/>
        <v>-133755.9</v>
      </c>
      <c r="D9" s="67">
        <f t="shared" si="0"/>
        <v>-131191.3</v>
      </c>
      <c r="E9" s="57"/>
    </row>
    <row r="10" spans="1:6" ht="32.25" customHeight="1">
      <c r="A10" s="66" t="s">
        <v>57</v>
      </c>
      <c r="B10" s="14" t="s">
        <v>58</v>
      </c>
      <c r="C10" s="67">
        <f t="shared" si="0"/>
        <v>-133755.9</v>
      </c>
      <c r="D10" s="67">
        <f t="shared" si="0"/>
        <v>-131191.3</v>
      </c>
      <c r="F10" s="56"/>
    </row>
    <row r="11" spans="1:6" ht="42.75" customHeight="1">
      <c r="A11" s="66" t="s">
        <v>59</v>
      </c>
      <c r="B11" s="14" t="s">
        <v>928</v>
      </c>
      <c r="C11" s="67">
        <f>SUM(-отчет!C64)</f>
        <v>-133755.9</v>
      </c>
      <c r="D11" s="67">
        <f>SUM(-отчет!D64)</f>
        <v>-131191.3</v>
      </c>
      <c r="F11" s="56"/>
    </row>
    <row r="12" spans="1:6" ht="27" customHeight="1">
      <c r="A12" s="66" t="s">
        <v>60</v>
      </c>
      <c r="B12" s="14" t="s">
        <v>61</v>
      </c>
      <c r="C12" s="65">
        <f aca="true" t="shared" si="1" ref="C12:D14">SUM(C13)</f>
        <v>155430.3</v>
      </c>
      <c r="D12" s="65">
        <f t="shared" si="1"/>
        <v>128744.39999999997</v>
      </c>
      <c r="F12" s="56"/>
    </row>
    <row r="13" spans="1:4" ht="27" customHeight="1">
      <c r="A13" s="66" t="s">
        <v>62</v>
      </c>
      <c r="B13" s="14" t="s">
        <v>63</v>
      </c>
      <c r="C13" s="67">
        <f t="shared" si="1"/>
        <v>155430.3</v>
      </c>
      <c r="D13" s="67">
        <f t="shared" si="1"/>
        <v>128744.39999999997</v>
      </c>
    </row>
    <row r="14" spans="1:4" ht="33" customHeight="1">
      <c r="A14" s="66" t="s">
        <v>64</v>
      </c>
      <c r="B14" s="14" t="s">
        <v>65</v>
      </c>
      <c r="C14" s="67">
        <f t="shared" si="1"/>
        <v>155430.3</v>
      </c>
      <c r="D14" s="67">
        <f t="shared" si="1"/>
        <v>128744.39999999997</v>
      </c>
    </row>
    <row r="15" spans="1:4" ht="39.75" customHeight="1">
      <c r="A15" s="66" t="s">
        <v>66</v>
      </c>
      <c r="B15" s="14" t="s">
        <v>929</v>
      </c>
      <c r="C15" s="67">
        <f>SUM(отчет!C296)</f>
        <v>155430.3</v>
      </c>
      <c r="D15" s="67">
        <f>SUM(отчет!D296)</f>
        <v>128744.39999999997</v>
      </c>
    </row>
    <row r="16" spans="1:4" ht="19.5" customHeight="1">
      <c r="A16" s="314" t="s">
        <v>67</v>
      </c>
      <c r="B16" s="314"/>
      <c r="C16" s="65">
        <f>SUM(C12+C8)</f>
        <v>21674.399999999994</v>
      </c>
      <c r="D16" s="65">
        <f>SUM(D12+D8)</f>
        <v>-2446.9000000000233</v>
      </c>
    </row>
    <row r="17" spans="2:4" ht="14.25" customHeight="1">
      <c r="B17" s="53"/>
      <c r="C17" s="59"/>
      <c r="D17" s="56"/>
    </row>
    <row r="18" spans="2:4" ht="27" customHeight="1">
      <c r="B18" s="53"/>
      <c r="C18" s="59"/>
      <c r="D18" s="56"/>
    </row>
    <row r="19" spans="1:4" ht="12.75">
      <c r="A19" s="311"/>
      <c r="B19" s="311"/>
      <c r="C19" s="311"/>
      <c r="D19" s="313"/>
    </row>
    <row r="20" spans="1:3" ht="12.75">
      <c r="A20" s="9"/>
      <c r="B20" s="9"/>
      <c r="C20" s="9"/>
    </row>
    <row r="21" spans="1:3" ht="12.75">
      <c r="A21" s="311"/>
      <c r="B21" s="311"/>
      <c r="C21" s="10"/>
    </row>
  </sheetData>
  <sheetProtection/>
  <mergeCells count="8">
    <mergeCell ref="A21:B21"/>
    <mergeCell ref="C19:D19"/>
    <mergeCell ref="A16:B16"/>
    <mergeCell ref="A19:B19"/>
    <mergeCell ref="A1:D1"/>
    <mergeCell ref="A2:D2"/>
    <mergeCell ref="A3:D3"/>
    <mergeCell ref="A4:D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20.8515625" style="0" customWidth="1"/>
    <col min="2" max="2" width="45.00390625" style="0" customWidth="1"/>
    <col min="3" max="3" width="14.28125" style="0" customWidth="1"/>
    <col min="4" max="4" width="13.28125" style="0" customWidth="1"/>
  </cols>
  <sheetData>
    <row r="1" spans="1:4" ht="15">
      <c r="A1" s="332" t="s">
        <v>340</v>
      </c>
      <c r="B1" s="332"/>
      <c r="C1" s="332"/>
      <c r="D1" s="332"/>
    </row>
    <row r="2" spans="1:4" ht="48" customHeight="1">
      <c r="A2" s="333" t="s">
        <v>836</v>
      </c>
      <c r="B2" s="333"/>
      <c r="C2" s="333"/>
      <c r="D2" s="333"/>
    </row>
    <row r="3" spans="1:4" ht="15">
      <c r="A3" s="88"/>
      <c r="B3" s="88"/>
      <c r="C3" s="88"/>
      <c r="D3" s="88"/>
    </row>
    <row r="4" spans="1:4" ht="46.5" customHeight="1">
      <c r="A4" s="334" t="s">
        <v>3</v>
      </c>
      <c r="B4" s="334" t="s">
        <v>341</v>
      </c>
      <c r="C4" s="334" t="s">
        <v>342</v>
      </c>
      <c r="D4" s="334"/>
    </row>
    <row r="5" spans="1:4" ht="30.75" customHeight="1">
      <c r="A5" s="334"/>
      <c r="B5" s="334"/>
      <c r="C5" s="90" t="s">
        <v>343</v>
      </c>
      <c r="D5" s="90" t="s">
        <v>344</v>
      </c>
    </row>
    <row r="6" spans="1:4" ht="15">
      <c r="A6" s="91"/>
      <c r="B6" s="92"/>
      <c r="C6" s="93"/>
      <c r="D6" s="93"/>
    </row>
    <row r="7" spans="1:4" ht="15">
      <c r="A7" s="323" t="s">
        <v>830</v>
      </c>
      <c r="B7" s="324"/>
      <c r="C7" s="324"/>
      <c r="D7" s="324"/>
    </row>
    <row r="8" spans="1:4" ht="45">
      <c r="A8" s="94" t="s">
        <v>855</v>
      </c>
      <c r="B8" s="14"/>
      <c r="C8" s="95"/>
      <c r="D8" s="95"/>
    </row>
    <row r="9" spans="1:4" ht="15">
      <c r="A9" s="320" t="s">
        <v>345</v>
      </c>
      <c r="B9" s="96" t="s">
        <v>346</v>
      </c>
      <c r="C9" s="95">
        <v>1</v>
      </c>
      <c r="D9" s="95">
        <v>1</v>
      </c>
    </row>
    <row r="10" spans="1:4" ht="15">
      <c r="A10" s="322"/>
      <c r="B10" s="96" t="s">
        <v>347</v>
      </c>
      <c r="C10" s="95">
        <v>1</v>
      </c>
      <c r="D10" s="95">
        <v>1</v>
      </c>
    </row>
    <row r="11" spans="1:4" ht="15">
      <c r="A11" s="325" t="s">
        <v>348</v>
      </c>
      <c r="B11" s="325"/>
      <c r="C11" s="95">
        <f>SUM(C9:C10)</f>
        <v>2</v>
      </c>
      <c r="D11" s="95">
        <f>SUM(D9:D10)</f>
        <v>2</v>
      </c>
    </row>
    <row r="12" spans="1:4" ht="15">
      <c r="A12" s="97"/>
      <c r="B12" s="98"/>
      <c r="C12" s="99"/>
      <c r="D12" s="99"/>
    </row>
    <row r="13" spans="1:4" ht="15">
      <c r="A13" s="326" t="s">
        <v>831</v>
      </c>
      <c r="B13" s="327"/>
      <c r="C13" s="327"/>
      <c r="D13" s="327"/>
    </row>
    <row r="14" spans="1:4" ht="45">
      <c r="A14" s="94" t="s">
        <v>855</v>
      </c>
      <c r="B14" s="100"/>
      <c r="C14" s="101"/>
      <c r="D14" s="101"/>
    </row>
    <row r="15" spans="1:4" ht="15">
      <c r="A15" s="89" t="s">
        <v>349</v>
      </c>
      <c r="B15" s="100" t="s">
        <v>856</v>
      </c>
      <c r="C15" s="95">
        <v>1</v>
      </c>
      <c r="D15" s="95">
        <v>1</v>
      </c>
    </row>
    <row r="16" spans="1:4" ht="15">
      <c r="A16" s="320" t="s">
        <v>350</v>
      </c>
      <c r="B16" s="100" t="s">
        <v>857</v>
      </c>
      <c r="C16" s="95">
        <v>1</v>
      </c>
      <c r="D16" s="95">
        <v>0</v>
      </c>
    </row>
    <row r="17" spans="1:4" ht="19.5" customHeight="1">
      <c r="A17" s="322"/>
      <c r="B17" s="100" t="s">
        <v>858</v>
      </c>
      <c r="C17" s="95">
        <v>1</v>
      </c>
      <c r="D17" s="95">
        <v>1</v>
      </c>
    </row>
    <row r="18" spans="1:4" ht="15" hidden="1">
      <c r="A18" s="320" t="s">
        <v>351</v>
      </c>
      <c r="B18" s="96" t="s">
        <v>598</v>
      </c>
      <c r="C18" s="95">
        <v>0</v>
      </c>
      <c r="D18" s="95">
        <v>0</v>
      </c>
    </row>
    <row r="19" spans="1:4" ht="15">
      <c r="A19" s="321"/>
      <c r="B19" s="96" t="s">
        <v>566</v>
      </c>
      <c r="C19" s="95">
        <v>1</v>
      </c>
      <c r="D19" s="95">
        <v>1</v>
      </c>
    </row>
    <row r="20" spans="1:4" ht="30">
      <c r="A20" s="321"/>
      <c r="B20" s="96" t="s">
        <v>819</v>
      </c>
      <c r="C20" s="95">
        <v>1</v>
      </c>
      <c r="D20" s="95">
        <v>1</v>
      </c>
    </row>
    <row r="21" spans="1:4" ht="15">
      <c r="A21" s="321"/>
      <c r="B21" s="96" t="s">
        <v>352</v>
      </c>
      <c r="C21" s="95">
        <v>1</v>
      </c>
      <c r="D21" s="95">
        <v>1</v>
      </c>
    </row>
    <row r="22" spans="1:4" ht="15">
      <c r="A22" s="322"/>
      <c r="B22" s="96" t="s">
        <v>859</v>
      </c>
      <c r="C22" s="95">
        <v>1</v>
      </c>
      <c r="D22" s="95">
        <v>1</v>
      </c>
    </row>
    <row r="23" spans="1:4" ht="15">
      <c r="A23" s="320" t="s">
        <v>353</v>
      </c>
      <c r="B23" s="96" t="s">
        <v>346</v>
      </c>
      <c r="C23" s="95">
        <v>6</v>
      </c>
      <c r="D23" s="95">
        <v>5</v>
      </c>
    </row>
    <row r="24" spans="1:4" ht="15.75" customHeight="1">
      <c r="A24" s="321"/>
      <c r="B24" s="96" t="s">
        <v>355</v>
      </c>
      <c r="C24" s="95">
        <v>1</v>
      </c>
      <c r="D24" s="95">
        <v>1</v>
      </c>
    </row>
    <row r="25" spans="1:4" ht="15.75" customHeight="1">
      <c r="A25" s="322"/>
      <c r="B25" s="96" t="s">
        <v>354</v>
      </c>
      <c r="C25" s="95">
        <v>6</v>
      </c>
      <c r="D25" s="95">
        <v>6</v>
      </c>
    </row>
    <row r="26" spans="1:4" ht="15">
      <c r="A26" s="320" t="s">
        <v>356</v>
      </c>
      <c r="B26" s="96" t="s">
        <v>357</v>
      </c>
      <c r="C26" s="95">
        <v>1</v>
      </c>
      <c r="D26" s="95">
        <v>1</v>
      </c>
    </row>
    <row r="27" spans="1:4" ht="16.5" customHeight="1" hidden="1">
      <c r="A27" s="328"/>
      <c r="B27" s="102" t="s">
        <v>358</v>
      </c>
      <c r="C27" s="95">
        <v>0</v>
      </c>
      <c r="D27" s="95">
        <v>0</v>
      </c>
    </row>
    <row r="28" spans="1:4" ht="15">
      <c r="A28" s="325" t="s">
        <v>348</v>
      </c>
      <c r="B28" s="325"/>
      <c r="C28" s="95">
        <f>SUM(C15:C27)</f>
        <v>21</v>
      </c>
      <c r="D28" s="95">
        <f>SUM(D15:D27)</f>
        <v>19</v>
      </c>
    </row>
    <row r="29" spans="1:4" ht="15">
      <c r="A29" s="103"/>
      <c r="B29" s="98"/>
      <c r="C29" s="99"/>
      <c r="D29" s="99"/>
    </row>
    <row r="30" spans="1:4" ht="12.75">
      <c r="A30" s="329" t="s">
        <v>860</v>
      </c>
      <c r="B30" s="330"/>
      <c r="C30" s="330"/>
      <c r="D30" s="330"/>
    </row>
    <row r="31" spans="1:4" ht="12.75">
      <c r="A31" s="104"/>
      <c r="B31" s="105"/>
      <c r="C31" s="105"/>
      <c r="D31" s="105"/>
    </row>
    <row r="32" spans="1:4" ht="15">
      <c r="A32" s="106"/>
      <c r="B32" s="98"/>
      <c r="C32" s="99"/>
      <c r="D32" s="99"/>
    </row>
    <row r="33" spans="1:4" ht="12.75">
      <c r="A33" s="311"/>
      <c r="B33" s="311"/>
      <c r="C33" s="331"/>
      <c r="D33" s="331"/>
    </row>
    <row r="34" spans="1:4" ht="12.75">
      <c r="A34" s="9"/>
      <c r="B34" s="9"/>
      <c r="C34" s="9"/>
      <c r="D34" s="9"/>
    </row>
    <row r="35" spans="1:4" ht="12.75">
      <c r="A35" s="311"/>
      <c r="B35" s="311"/>
      <c r="C35" s="331"/>
      <c r="D35" s="331"/>
    </row>
    <row r="36" spans="1:4" ht="12.75">
      <c r="A36" s="13"/>
      <c r="B36" s="13"/>
      <c r="C36" s="13"/>
      <c r="D36" s="13"/>
    </row>
  </sheetData>
  <sheetProtection/>
  <mergeCells count="17">
    <mergeCell ref="A26:A27"/>
    <mergeCell ref="A28:B28"/>
    <mergeCell ref="A30:D30"/>
    <mergeCell ref="A33:D33"/>
    <mergeCell ref="A35:D35"/>
    <mergeCell ref="A1:D1"/>
    <mergeCell ref="A2:D2"/>
    <mergeCell ref="A4:A5"/>
    <mergeCell ref="B4:B5"/>
    <mergeCell ref="C4:D4"/>
    <mergeCell ref="A23:A25"/>
    <mergeCell ref="A7:D7"/>
    <mergeCell ref="A9:A10"/>
    <mergeCell ref="A11:B11"/>
    <mergeCell ref="A13:D13"/>
    <mergeCell ref="A16:A17"/>
    <mergeCell ref="A18:A22"/>
  </mergeCells>
  <printOptions/>
  <pageMargins left="0.31496062992125984" right="0.31496062992125984" top="0.5511811023622047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4"/>
  <sheetViews>
    <sheetView zoomScalePageLayoutView="0" workbookViewId="0" topLeftCell="A1">
      <selection activeCell="N127" sqref="N127"/>
    </sheetView>
  </sheetViews>
  <sheetFormatPr defaultColWidth="9.140625" defaultRowHeight="12.75"/>
  <cols>
    <col min="1" max="1" width="32.00390625" style="0" customWidth="1"/>
    <col min="2" max="2" width="5.28125" style="0" customWidth="1"/>
    <col min="3" max="3" width="10.7109375" style="0" customWidth="1"/>
    <col min="4" max="4" width="5.28125" style="0" customWidth="1"/>
    <col min="5" max="5" width="5.421875" style="0" customWidth="1"/>
    <col min="6" max="6" width="11.421875" style="0" customWidth="1"/>
    <col min="7" max="7" width="11.140625" style="0" customWidth="1"/>
    <col min="8" max="8" width="11.421875" style="0" customWidth="1"/>
    <col min="9" max="9" width="14.00390625" style="0" customWidth="1"/>
    <col min="10" max="10" width="13.57421875" style="0" customWidth="1"/>
    <col min="11" max="11" width="10.140625" style="0" customWidth="1"/>
    <col min="12" max="12" width="14.8515625" style="257" customWidth="1"/>
  </cols>
  <sheetData>
    <row r="1" spans="1:12" ht="15.75">
      <c r="A1" s="338" t="s">
        <v>623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</row>
    <row r="2" spans="1:12" ht="15.75">
      <c r="A2" s="339" t="s">
        <v>861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</row>
    <row r="3" ht="10.5" customHeight="1">
      <c r="L3" s="171" t="s">
        <v>624</v>
      </c>
    </row>
    <row r="4" spans="1:12" s="173" customFormat="1" ht="24" customHeight="1">
      <c r="A4" s="340" t="s">
        <v>625</v>
      </c>
      <c r="B4" s="341" t="s">
        <v>626</v>
      </c>
      <c r="C4" s="341" t="s">
        <v>627</v>
      </c>
      <c r="D4" s="341" t="s">
        <v>628</v>
      </c>
      <c r="E4" s="341" t="s">
        <v>629</v>
      </c>
      <c r="F4" s="342" t="s">
        <v>862</v>
      </c>
      <c r="G4" s="343"/>
      <c r="H4" s="343"/>
      <c r="I4" s="343"/>
      <c r="J4" s="343"/>
      <c r="K4" s="344"/>
      <c r="L4" s="345"/>
    </row>
    <row r="5" spans="1:12" s="173" customFormat="1" ht="12.75" customHeight="1">
      <c r="A5" s="340"/>
      <c r="B5" s="341"/>
      <c r="C5" s="341"/>
      <c r="D5" s="341"/>
      <c r="E5" s="341"/>
      <c r="F5" s="341" t="s">
        <v>630</v>
      </c>
      <c r="G5" s="341"/>
      <c r="H5" s="341"/>
      <c r="I5" s="341" t="s">
        <v>631</v>
      </c>
      <c r="J5" s="341"/>
      <c r="K5" s="341"/>
      <c r="L5" s="345"/>
    </row>
    <row r="6" spans="1:12" s="173" customFormat="1" ht="15.75" customHeight="1">
      <c r="A6" s="340"/>
      <c r="B6" s="341"/>
      <c r="C6" s="341"/>
      <c r="D6" s="341"/>
      <c r="E6" s="341"/>
      <c r="F6" s="341" t="s">
        <v>632</v>
      </c>
      <c r="G6" s="341" t="s">
        <v>633</v>
      </c>
      <c r="H6" s="341"/>
      <c r="I6" s="341" t="s">
        <v>632</v>
      </c>
      <c r="J6" s="341" t="s">
        <v>633</v>
      </c>
      <c r="K6" s="341"/>
      <c r="L6" s="345"/>
    </row>
    <row r="7" spans="1:12" s="173" customFormat="1" ht="30.75" customHeight="1">
      <c r="A7" s="340"/>
      <c r="B7" s="341"/>
      <c r="C7" s="341"/>
      <c r="D7" s="341"/>
      <c r="E7" s="341"/>
      <c r="F7" s="341"/>
      <c r="G7" s="172" t="s">
        <v>634</v>
      </c>
      <c r="H7" s="172" t="s">
        <v>635</v>
      </c>
      <c r="I7" s="341"/>
      <c r="J7" s="172" t="s">
        <v>634</v>
      </c>
      <c r="K7" s="172" t="s">
        <v>635</v>
      </c>
      <c r="L7" s="174" t="s">
        <v>636</v>
      </c>
    </row>
    <row r="8" spans="1:12" s="173" customFormat="1" ht="43.5" customHeight="1" hidden="1">
      <c r="A8" s="335" t="s">
        <v>863</v>
      </c>
      <c r="B8" s="336"/>
      <c r="C8" s="336"/>
      <c r="D8" s="336"/>
      <c r="E8" s="337"/>
      <c r="F8" s="175">
        <f>SUM(G8+H8)</f>
        <v>0</v>
      </c>
      <c r="G8" s="175">
        <f>SUM(G9+G22)</f>
        <v>0</v>
      </c>
      <c r="H8" s="175">
        <f>SUM(H9+H22)</f>
        <v>0</v>
      </c>
      <c r="I8" s="175">
        <f>SUM(J8+K8)</f>
        <v>0</v>
      </c>
      <c r="J8" s="175">
        <f>SUM(J9+J22)</f>
        <v>0</v>
      </c>
      <c r="K8" s="175">
        <f>SUM(K9+K22)</f>
        <v>0</v>
      </c>
      <c r="L8" s="176"/>
    </row>
    <row r="9" spans="1:12" s="173" customFormat="1" ht="56.25" customHeight="1" hidden="1">
      <c r="A9" s="177" t="s">
        <v>37</v>
      </c>
      <c r="B9" s="178" t="s">
        <v>359</v>
      </c>
      <c r="C9" s="179"/>
      <c r="D9" s="179"/>
      <c r="E9" s="179"/>
      <c r="F9" s="180">
        <f>G9+H9</f>
        <v>0</v>
      </c>
      <c r="G9" s="180">
        <f>G10</f>
        <v>0</v>
      </c>
      <c r="H9" s="180">
        <f>H10</f>
        <v>0</v>
      </c>
      <c r="I9" s="180">
        <f>J9+K9</f>
        <v>0</v>
      </c>
      <c r="J9" s="180">
        <f>J10</f>
        <v>0</v>
      </c>
      <c r="K9" s="180">
        <f>K10</f>
        <v>0</v>
      </c>
      <c r="L9" s="280"/>
    </row>
    <row r="10" spans="1:12" s="173" customFormat="1" ht="30.75" customHeight="1" hidden="1">
      <c r="A10" s="181" t="s">
        <v>129</v>
      </c>
      <c r="B10" s="182" t="s">
        <v>359</v>
      </c>
      <c r="C10" s="183" t="s">
        <v>360</v>
      </c>
      <c r="D10" s="172"/>
      <c r="E10" s="172"/>
      <c r="F10" s="184">
        <f aca="true" t="shared" si="0" ref="F10:K10">F11+F18</f>
        <v>0</v>
      </c>
      <c r="G10" s="184">
        <f t="shared" si="0"/>
        <v>0</v>
      </c>
      <c r="H10" s="184">
        <f t="shared" si="0"/>
        <v>0</v>
      </c>
      <c r="I10" s="184">
        <f t="shared" si="0"/>
        <v>0</v>
      </c>
      <c r="J10" s="184">
        <f t="shared" si="0"/>
        <v>0</v>
      </c>
      <c r="K10" s="184">
        <f t="shared" si="0"/>
        <v>0</v>
      </c>
      <c r="L10" s="174"/>
    </row>
    <row r="11" spans="1:12" s="173" customFormat="1" ht="56.25" hidden="1">
      <c r="A11" s="185" t="s">
        <v>160</v>
      </c>
      <c r="B11" s="186" t="s">
        <v>359</v>
      </c>
      <c r="C11" s="187" t="s">
        <v>360</v>
      </c>
      <c r="D11" s="188">
        <v>129</v>
      </c>
      <c r="E11" s="188"/>
      <c r="F11" s="189">
        <f aca="true" t="shared" si="1" ref="F11:K11">SUM(F13)</f>
        <v>0</v>
      </c>
      <c r="G11" s="189">
        <f t="shared" si="1"/>
        <v>0</v>
      </c>
      <c r="H11" s="189">
        <f t="shared" si="1"/>
        <v>0</v>
      </c>
      <c r="I11" s="189">
        <f t="shared" si="1"/>
        <v>0</v>
      </c>
      <c r="J11" s="189">
        <f t="shared" si="1"/>
        <v>0</v>
      </c>
      <c r="K11" s="189">
        <f t="shared" si="1"/>
        <v>0</v>
      </c>
      <c r="L11" s="190"/>
    </row>
    <row r="12" spans="1:12" s="173" customFormat="1" ht="12" hidden="1">
      <c r="A12" s="191" t="s">
        <v>637</v>
      </c>
      <c r="B12" s="192"/>
      <c r="C12" s="193"/>
      <c r="D12" s="194"/>
      <c r="E12" s="194"/>
      <c r="F12" s="195"/>
      <c r="G12" s="195"/>
      <c r="H12" s="195"/>
      <c r="I12" s="195"/>
      <c r="J12" s="195"/>
      <c r="K12" s="195"/>
      <c r="L12" s="196"/>
    </row>
    <row r="13" spans="1:12" s="173" customFormat="1" ht="15" customHeight="1" hidden="1">
      <c r="A13" s="185" t="s">
        <v>638</v>
      </c>
      <c r="B13" s="186" t="s">
        <v>359</v>
      </c>
      <c r="C13" s="187" t="s">
        <v>360</v>
      </c>
      <c r="D13" s="188">
        <v>129</v>
      </c>
      <c r="E13" s="188">
        <v>213</v>
      </c>
      <c r="F13" s="189">
        <f aca="true" t="shared" si="2" ref="F13:K13">SUM(F14+F15+F16+F17)</f>
        <v>0</v>
      </c>
      <c r="G13" s="189">
        <f t="shared" si="2"/>
        <v>0</v>
      </c>
      <c r="H13" s="189">
        <f t="shared" si="2"/>
        <v>0</v>
      </c>
      <c r="I13" s="189">
        <f t="shared" si="2"/>
        <v>0</v>
      </c>
      <c r="J13" s="189">
        <f t="shared" si="2"/>
        <v>0</v>
      </c>
      <c r="K13" s="189">
        <f t="shared" si="2"/>
        <v>0</v>
      </c>
      <c r="L13" s="190"/>
    </row>
    <row r="14" spans="1:12" s="173" customFormat="1" ht="71.25" customHeight="1" hidden="1">
      <c r="A14" s="197" t="s">
        <v>717</v>
      </c>
      <c r="B14" s="192" t="s">
        <v>359</v>
      </c>
      <c r="C14" s="193" t="s">
        <v>360</v>
      </c>
      <c r="D14" s="194">
        <v>129</v>
      </c>
      <c r="E14" s="194">
        <v>213</v>
      </c>
      <c r="F14" s="195">
        <f>SUM(G14+H14)</f>
        <v>0</v>
      </c>
      <c r="G14" s="195">
        <v>0</v>
      </c>
      <c r="H14" s="195">
        <v>0</v>
      </c>
      <c r="I14" s="195">
        <f>SUM(J14+K14)</f>
        <v>0</v>
      </c>
      <c r="J14" s="195">
        <v>0</v>
      </c>
      <c r="K14" s="195">
        <v>0</v>
      </c>
      <c r="L14" s="196" t="s">
        <v>639</v>
      </c>
    </row>
    <row r="15" spans="1:12" s="173" customFormat="1" ht="83.25" customHeight="1" hidden="1">
      <c r="A15" s="197" t="s">
        <v>640</v>
      </c>
      <c r="B15" s="192" t="s">
        <v>359</v>
      </c>
      <c r="C15" s="193" t="s">
        <v>360</v>
      </c>
      <c r="D15" s="194">
        <v>129</v>
      </c>
      <c r="E15" s="194">
        <v>213</v>
      </c>
      <c r="F15" s="195">
        <f>SUM(G15+H15)</f>
        <v>0</v>
      </c>
      <c r="G15" s="195">
        <v>0</v>
      </c>
      <c r="H15" s="195">
        <v>0</v>
      </c>
      <c r="I15" s="195">
        <f>SUM(J15+K15)</f>
        <v>0</v>
      </c>
      <c r="J15" s="195">
        <v>0</v>
      </c>
      <c r="K15" s="195">
        <v>0</v>
      </c>
      <c r="L15" s="196" t="s">
        <v>641</v>
      </c>
    </row>
    <row r="16" spans="1:12" s="173" customFormat="1" ht="72.75" customHeight="1" hidden="1">
      <c r="A16" s="197" t="s">
        <v>642</v>
      </c>
      <c r="B16" s="192" t="s">
        <v>359</v>
      </c>
      <c r="C16" s="193" t="s">
        <v>360</v>
      </c>
      <c r="D16" s="194">
        <v>129</v>
      </c>
      <c r="E16" s="194">
        <v>213</v>
      </c>
      <c r="F16" s="195">
        <f>SUM(G16+H16)</f>
        <v>0</v>
      </c>
      <c r="G16" s="195">
        <v>0</v>
      </c>
      <c r="H16" s="195">
        <v>0</v>
      </c>
      <c r="I16" s="195">
        <f>SUM(J16+K16)</f>
        <v>0</v>
      </c>
      <c r="J16" s="195">
        <v>0</v>
      </c>
      <c r="K16" s="195">
        <v>0</v>
      </c>
      <c r="L16" s="196" t="s">
        <v>643</v>
      </c>
    </row>
    <row r="17" spans="1:12" s="173" customFormat="1" ht="72.75" customHeight="1" hidden="1">
      <c r="A17" s="197" t="s">
        <v>644</v>
      </c>
      <c r="B17" s="192" t="s">
        <v>359</v>
      </c>
      <c r="C17" s="193" t="s">
        <v>360</v>
      </c>
      <c r="D17" s="194">
        <v>129</v>
      </c>
      <c r="E17" s="194">
        <v>213</v>
      </c>
      <c r="F17" s="195">
        <f>SUM(G17+H17)</f>
        <v>0</v>
      </c>
      <c r="G17" s="195">
        <v>0</v>
      </c>
      <c r="H17" s="195">
        <v>0</v>
      </c>
      <c r="I17" s="195">
        <f>SUM(J17+K17)</f>
        <v>0</v>
      </c>
      <c r="J17" s="195">
        <v>0</v>
      </c>
      <c r="K17" s="195">
        <v>0</v>
      </c>
      <c r="L17" s="196" t="s">
        <v>645</v>
      </c>
    </row>
    <row r="18" spans="1:12" s="173" customFormat="1" ht="37.5" customHeight="1" hidden="1">
      <c r="A18" s="198" t="s">
        <v>197</v>
      </c>
      <c r="B18" s="186" t="s">
        <v>359</v>
      </c>
      <c r="C18" s="187" t="s">
        <v>360</v>
      </c>
      <c r="D18" s="188">
        <v>244</v>
      </c>
      <c r="E18" s="188"/>
      <c r="F18" s="199">
        <f aca="true" t="shared" si="3" ref="F18:K18">SUM(F20)</f>
        <v>0</v>
      </c>
      <c r="G18" s="199">
        <f t="shared" si="3"/>
        <v>0</v>
      </c>
      <c r="H18" s="199">
        <f t="shared" si="3"/>
        <v>0</v>
      </c>
      <c r="I18" s="199">
        <f t="shared" si="3"/>
        <v>0</v>
      </c>
      <c r="J18" s="199">
        <f t="shared" si="3"/>
        <v>0</v>
      </c>
      <c r="K18" s="199">
        <f t="shared" si="3"/>
        <v>0</v>
      </c>
      <c r="L18" s="281"/>
    </row>
    <row r="19" spans="1:12" s="173" customFormat="1" ht="12.75" customHeight="1" hidden="1">
      <c r="A19" s="200" t="s">
        <v>646</v>
      </c>
      <c r="B19" s="201"/>
      <c r="C19" s="201"/>
      <c r="D19" s="201"/>
      <c r="E19" s="201"/>
      <c r="F19" s="202"/>
      <c r="G19" s="202"/>
      <c r="H19" s="203"/>
      <c r="I19" s="203"/>
      <c r="J19" s="203"/>
      <c r="K19" s="203"/>
      <c r="L19" s="282"/>
    </row>
    <row r="20" spans="1:12" s="204" customFormat="1" ht="18" customHeight="1" hidden="1">
      <c r="A20" s="198" t="s">
        <v>647</v>
      </c>
      <c r="B20" s="186" t="s">
        <v>359</v>
      </c>
      <c r="C20" s="186" t="s">
        <v>360</v>
      </c>
      <c r="D20" s="186" t="s">
        <v>366</v>
      </c>
      <c r="E20" s="186" t="s">
        <v>648</v>
      </c>
      <c r="F20" s="189">
        <f aca="true" t="shared" si="4" ref="F20:K20">SUM(F21)</f>
        <v>0</v>
      </c>
      <c r="G20" s="189">
        <f t="shared" si="4"/>
        <v>0</v>
      </c>
      <c r="H20" s="189">
        <f t="shared" si="4"/>
        <v>0</v>
      </c>
      <c r="I20" s="189">
        <f t="shared" si="4"/>
        <v>0</v>
      </c>
      <c r="J20" s="189">
        <f t="shared" si="4"/>
        <v>0</v>
      </c>
      <c r="K20" s="189">
        <f t="shared" si="4"/>
        <v>0</v>
      </c>
      <c r="L20" s="283"/>
    </row>
    <row r="21" spans="1:12" s="173" customFormat="1" ht="39.75" customHeight="1" hidden="1">
      <c r="A21" s="205" t="s">
        <v>649</v>
      </c>
      <c r="B21" s="201" t="s">
        <v>359</v>
      </c>
      <c r="C21" s="206" t="s">
        <v>360</v>
      </c>
      <c r="D21" s="172">
        <v>244</v>
      </c>
      <c r="E21" s="172">
        <v>221</v>
      </c>
      <c r="F21" s="207">
        <f>SUM(G21+H21)</f>
        <v>0</v>
      </c>
      <c r="G21" s="203">
        <v>0</v>
      </c>
      <c r="H21" s="202">
        <v>0</v>
      </c>
      <c r="I21" s="202">
        <f>SUM(J21+K21)</f>
        <v>0</v>
      </c>
      <c r="J21" s="202">
        <v>0</v>
      </c>
      <c r="K21" s="202">
        <v>0</v>
      </c>
      <c r="L21" s="208" t="s">
        <v>650</v>
      </c>
    </row>
    <row r="22" spans="1:12" s="173" customFormat="1" ht="64.5" customHeight="1" hidden="1">
      <c r="A22" s="177" t="s">
        <v>148</v>
      </c>
      <c r="B22" s="178" t="s">
        <v>361</v>
      </c>
      <c r="C22" s="209"/>
      <c r="D22" s="179"/>
      <c r="E22" s="179"/>
      <c r="F22" s="180">
        <f>G22+H22</f>
        <v>0</v>
      </c>
      <c r="G22" s="180">
        <f>SUM(G23)</f>
        <v>0</v>
      </c>
      <c r="H22" s="180">
        <f>SUM(H23)</f>
        <v>0</v>
      </c>
      <c r="I22" s="180">
        <f>J22+K22</f>
        <v>0</v>
      </c>
      <c r="J22" s="180">
        <f>SUM(J23)</f>
        <v>0</v>
      </c>
      <c r="K22" s="180">
        <f>SUM(K23)</f>
        <v>0</v>
      </c>
      <c r="L22" s="280"/>
    </row>
    <row r="23" spans="1:12" s="213" customFormat="1" ht="45" customHeight="1" hidden="1">
      <c r="A23" s="210" t="s">
        <v>131</v>
      </c>
      <c r="B23" s="182" t="s">
        <v>361</v>
      </c>
      <c r="C23" s="183" t="s">
        <v>362</v>
      </c>
      <c r="D23" s="211"/>
      <c r="E23" s="211"/>
      <c r="F23" s="212">
        <f aca="true" t="shared" si="5" ref="F23:K23">SUM(F24+F29+F37+F40+F44)</f>
        <v>0</v>
      </c>
      <c r="G23" s="212">
        <f t="shared" si="5"/>
        <v>0</v>
      </c>
      <c r="H23" s="212">
        <f t="shared" si="5"/>
        <v>0</v>
      </c>
      <c r="I23" s="212">
        <f t="shared" si="5"/>
        <v>0</v>
      </c>
      <c r="J23" s="212">
        <f t="shared" si="5"/>
        <v>0</v>
      </c>
      <c r="K23" s="212">
        <f t="shared" si="5"/>
        <v>0</v>
      </c>
      <c r="L23" s="284"/>
    </row>
    <row r="24" spans="1:12" s="173" customFormat="1" ht="24" hidden="1">
      <c r="A24" s="214" t="s">
        <v>159</v>
      </c>
      <c r="B24" s="186" t="s">
        <v>361</v>
      </c>
      <c r="C24" s="187" t="s">
        <v>362</v>
      </c>
      <c r="D24" s="188">
        <v>121</v>
      </c>
      <c r="E24" s="188"/>
      <c r="F24" s="189">
        <f aca="true" t="shared" si="6" ref="F24:K24">SUM(F26)</f>
        <v>0</v>
      </c>
      <c r="G24" s="189">
        <f t="shared" si="6"/>
        <v>0</v>
      </c>
      <c r="H24" s="189">
        <f t="shared" si="6"/>
        <v>0</v>
      </c>
      <c r="I24" s="189">
        <f t="shared" si="6"/>
        <v>0</v>
      </c>
      <c r="J24" s="189">
        <f t="shared" si="6"/>
        <v>0</v>
      </c>
      <c r="K24" s="189">
        <f t="shared" si="6"/>
        <v>0</v>
      </c>
      <c r="L24" s="190"/>
    </row>
    <row r="25" spans="1:12" s="173" customFormat="1" ht="12" hidden="1">
      <c r="A25" s="191" t="s">
        <v>637</v>
      </c>
      <c r="B25" s="192"/>
      <c r="C25" s="193"/>
      <c r="D25" s="194"/>
      <c r="E25" s="194"/>
      <c r="F25" s="195"/>
      <c r="G25" s="195"/>
      <c r="H25" s="195"/>
      <c r="I25" s="195"/>
      <c r="J25" s="195"/>
      <c r="K25" s="195"/>
      <c r="L25" s="196"/>
    </row>
    <row r="26" spans="1:12" s="173" customFormat="1" ht="12" hidden="1">
      <c r="A26" s="214" t="s">
        <v>651</v>
      </c>
      <c r="B26" s="186" t="s">
        <v>361</v>
      </c>
      <c r="C26" s="187" t="s">
        <v>362</v>
      </c>
      <c r="D26" s="188">
        <v>121</v>
      </c>
      <c r="E26" s="188">
        <v>211</v>
      </c>
      <c r="F26" s="189">
        <f aca="true" t="shared" si="7" ref="F26:K26">SUM(F27+F28)</f>
        <v>0</v>
      </c>
      <c r="G26" s="189">
        <f t="shared" si="7"/>
        <v>0</v>
      </c>
      <c r="H26" s="189">
        <f t="shared" si="7"/>
        <v>0</v>
      </c>
      <c r="I26" s="189">
        <f t="shared" si="7"/>
        <v>0</v>
      </c>
      <c r="J26" s="189">
        <f t="shared" si="7"/>
        <v>0</v>
      </c>
      <c r="K26" s="189">
        <f t="shared" si="7"/>
        <v>0</v>
      </c>
      <c r="L26" s="190"/>
    </row>
    <row r="27" spans="1:12" s="173" customFormat="1" ht="29.25" customHeight="1" hidden="1">
      <c r="A27" s="197" t="s">
        <v>864</v>
      </c>
      <c r="B27" s="192" t="s">
        <v>361</v>
      </c>
      <c r="C27" s="193" t="s">
        <v>362</v>
      </c>
      <c r="D27" s="194">
        <v>121</v>
      </c>
      <c r="E27" s="194">
        <v>211</v>
      </c>
      <c r="F27" s="195">
        <f>SUM(G27+H27)</f>
        <v>0</v>
      </c>
      <c r="G27" s="195">
        <v>0</v>
      </c>
      <c r="H27" s="195">
        <v>0</v>
      </c>
      <c r="I27" s="195">
        <f>SUM(J27+K27)</f>
        <v>0</v>
      </c>
      <c r="J27" s="195">
        <v>0</v>
      </c>
      <c r="K27" s="195">
        <v>0</v>
      </c>
      <c r="L27" s="215" t="s">
        <v>865</v>
      </c>
    </row>
    <row r="28" spans="1:12" s="173" customFormat="1" ht="73.5" customHeight="1" hidden="1">
      <c r="A28" s="197" t="s">
        <v>866</v>
      </c>
      <c r="B28" s="192" t="s">
        <v>361</v>
      </c>
      <c r="C28" s="193" t="s">
        <v>362</v>
      </c>
      <c r="D28" s="194">
        <v>121</v>
      </c>
      <c r="E28" s="194">
        <v>211</v>
      </c>
      <c r="F28" s="195">
        <f>SUM(G28+H28)</f>
        <v>0</v>
      </c>
      <c r="G28" s="195">
        <v>0</v>
      </c>
      <c r="H28" s="195">
        <v>0</v>
      </c>
      <c r="I28" s="195">
        <f>SUM(J28+K28)</f>
        <v>0</v>
      </c>
      <c r="J28" s="195">
        <v>0</v>
      </c>
      <c r="K28" s="195">
        <v>0</v>
      </c>
      <c r="L28" s="215" t="s">
        <v>652</v>
      </c>
    </row>
    <row r="29" spans="1:12" s="173" customFormat="1" ht="51.75" customHeight="1" hidden="1">
      <c r="A29" s="185" t="s">
        <v>160</v>
      </c>
      <c r="B29" s="186" t="s">
        <v>361</v>
      </c>
      <c r="C29" s="187" t="s">
        <v>362</v>
      </c>
      <c r="D29" s="188">
        <v>129</v>
      </c>
      <c r="E29" s="188"/>
      <c r="F29" s="189">
        <f aca="true" t="shared" si="8" ref="F29:K29">SUM(F31)</f>
        <v>0</v>
      </c>
      <c r="G29" s="189">
        <f t="shared" si="8"/>
        <v>0</v>
      </c>
      <c r="H29" s="189">
        <f t="shared" si="8"/>
        <v>0</v>
      </c>
      <c r="I29" s="189">
        <f t="shared" si="8"/>
        <v>0</v>
      </c>
      <c r="J29" s="189">
        <f t="shared" si="8"/>
        <v>0</v>
      </c>
      <c r="K29" s="189">
        <f t="shared" si="8"/>
        <v>0</v>
      </c>
      <c r="L29" s="190"/>
    </row>
    <row r="30" spans="1:12" s="173" customFormat="1" ht="12" hidden="1">
      <c r="A30" s="191" t="s">
        <v>637</v>
      </c>
      <c r="B30" s="192"/>
      <c r="C30" s="193"/>
      <c r="D30" s="194"/>
      <c r="E30" s="194"/>
      <c r="F30" s="195"/>
      <c r="G30" s="195"/>
      <c r="H30" s="195"/>
      <c r="I30" s="195"/>
      <c r="J30" s="195"/>
      <c r="K30" s="195"/>
      <c r="L30" s="196"/>
    </row>
    <row r="31" spans="1:12" s="173" customFormat="1" ht="15" customHeight="1" hidden="1">
      <c r="A31" s="185" t="s">
        <v>638</v>
      </c>
      <c r="B31" s="186" t="s">
        <v>361</v>
      </c>
      <c r="C31" s="187" t="s">
        <v>362</v>
      </c>
      <c r="D31" s="188">
        <v>129</v>
      </c>
      <c r="E31" s="188">
        <v>213</v>
      </c>
      <c r="F31" s="189">
        <f aca="true" t="shared" si="9" ref="F31:K31">SUM(F32+F33+F34+F35+F36)</f>
        <v>0</v>
      </c>
      <c r="G31" s="189">
        <f t="shared" si="9"/>
        <v>0</v>
      </c>
      <c r="H31" s="189">
        <f t="shared" si="9"/>
        <v>0</v>
      </c>
      <c r="I31" s="189">
        <f t="shared" si="9"/>
        <v>0</v>
      </c>
      <c r="J31" s="189">
        <f t="shared" si="9"/>
        <v>0</v>
      </c>
      <c r="K31" s="189">
        <f t="shared" si="9"/>
        <v>0</v>
      </c>
      <c r="L31" s="190"/>
    </row>
    <row r="32" spans="1:12" s="173" customFormat="1" ht="73.5" customHeight="1" hidden="1">
      <c r="A32" s="197" t="s">
        <v>717</v>
      </c>
      <c r="B32" s="192" t="s">
        <v>361</v>
      </c>
      <c r="C32" s="193" t="s">
        <v>362</v>
      </c>
      <c r="D32" s="194">
        <v>129</v>
      </c>
      <c r="E32" s="194">
        <v>213</v>
      </c>
      <c r="F32" s="195">
        <f>SUM(G32+H32)</f>
        <v>0</v>
      </c>
      <c r="G32" s="195">
        <v>0</v>
      </c>
      <c r="H32" s="195">
        <v>0</v>
      </c>
      <c r="I32" s="195">
        <f>SUM(J32+K32)</f>
        <v>0</v>
      </c>
      <c r="J32" s="195">
        <v>0</v>
      </c>
      <c r="K32" s="195">
        <v>0</v>
      </c>
      <c r="L32" s="215" t="s">
        <v>639</v>
      </c>
    </row>
    <row r="33" spans="1:12" s="173" customFormat="1" ht="73.5" customHeight="1" hidden="1">
      <c r="A33" s="197" t="s">
        <v>867</v>
      </c>
      <c r="B33" s="192" t="s">
        <v>361</v>
      </c>
      <c r="C33" s="193" t="s">
        <v>362</v>
      </c>
      <c r="D33" s="194">
        <v>129</v>
      </c>
      <c r="E33" s="194">
        <v>213</v>
      </c>
      <c r="F33" s="195">
        <f>SUM(G33+H33)</f>
        <v>0</v>
      </c>
      <c r="G33" s="195">
        <v>0</v>
      </c>
      <c r="H33" s="195">
        <v>0</v>
      </c>
      <c r="I33" s="195">
        <f>SUM(J33+K33)</f>
        <v>0</v>
      </c>
      <c r="J33" s="195">
        <v>0</v>
      </c>
      <c r="K33" s="195">
        <v>0</v>
      </c>
      <c r="L33" s="215" t="s">
        <v>639</v>
      </c>
    </row>
    <row r="34" spans="1:12" s="173" customFormat="1" ht="84.75" customHeight="1" hidden="1">
      <c r="A34" s="197" t="s">
        <v>868</v>
      </c>
      <c r="B34" s="192" t="s">
        <v>361</v>
      </c>
      <c r="C34" s="193" t="s">
        <v>362</v>
      </c>
      <c r="D34" s="194">
        <v>129</v>
      </c>
      <c r="E34" s="194">
        <v>213</v>
      </c>
      <c r="F34" s="195">
        <f>SUM(G34+H34)</f>
        <v>0</v>
      </c>
      <c r="G34" s="195">
        <v>0</v>
      </c>
      <c r="H34" s="195">
        <v>0</v>
      </c>
      <c r="I34" s="195">
        <f>SUM(J34+K34)</f>
        <v>0</v>
      </c>
      <c r="J34" s="195">
        <v>0</v>
      </c>
      <c r="K34" s="195"/>
      <c r="L34" s="196" t="s">
        <v>641</v>
      </c>
    </row>
    <row r="35" spans="1:12" s="173" customFormat="1" ht="72" customHeight="1" hidden="1">
      <c r="A35" s="197" t="s">
        <v>869</v>
      </c>
      <c r="B35" s="192" t="s">
        <v>361</v>
      </c>
      <c r="C35" s="193" t="s">
        <v>362</v>
      </c>
      <c r="D35" s="194">
        <v>129</v>
      </c>
      <c r="E35" s="194">
        <v>213</v>
      </c>
      <c r="F35" s="195">
        <f>SUM(G35+H35)</f>
        <v>0</v>
      </c>
      <c r="G35" s="195">
        <v>0</v>
      </c>
      <c r="H35" s="195">
        <v>0</v>
      </c>
      <c r="I35" s="195">
        <f>SUM(J35+K35)</f>
        <v>0</v>
      </c>
      <c r="J35" s="195">
        <v>0</v>
      </c>
      <c r="K35" s="195"/>
      <c r="L35" s="196" t="s">
        <v>653</v>
      </c>
    </row>
    <row r="36" spans="1:12" s="173" customFormat="1" ht="72" customHeight="1" hidden="1">
      <c r="A36" s="197" t="s">
        <v>870</v>
      </c>
      <c r="B36" s="192" t="s">
        <v>361</v>
      </c>
      <c r="C36" s="193" t="s">
        <v>362</v>
      </c>
      <c r="D36" s="194">
        <v>129</v>
      </c>
      <c r="E36" s="194">
        <v>213</v>
      </c>
      <c r="F36" s="195">
        <f>SUM(G36+H36)</f>
        <v>0</v>
      </c>
      <c r="G36" s="195">
        <v>0</v>
      </c>
      <c r="H36" s="195">
        <v>0</v>
      </c>
      <c r="I36" s="195">
        <f>SUM(J36+K36)</f>
        <v>0</v>
      </c>
      <c r="J36" s="195">
        <v>0</v>
      </c>
      <c r="K36" s="195"/>
      <c r="L36" s="196" t="s">
        <v>654</v>
      </c>
    </row>
    <row r="37" spans="1:12" s="173" customFormat="1" ht="39" customHeight="1" hidden="1">
      <c r="A37" s="198" t="s">
        <v>197</v>
      </c>
      <c r="B37" s="216" t="s">
        <v>361</v>
      </c>
      <c r="C37" s="217" t="s">
        <v>362</v>
      </c>
      <c r="D37" s="218">
        <v>244</v>
      </c>
      <c r="E37" s="218"/>
      <c r="F37" s="219">
        <f aca="true" t="shared" si="10" ref="F37:K37">SUM(F39)</f>
        <v>0</v>
      </c>
      <c r="G37" s="219">
        <f t="shared" si="10"/>
        <v>0</v>
      </c>
      <c r="H37" s="219">
        <f t="shared" si="10"/>
        <v>0</v>
      </c>
      <c r="I37" s="219">
        <f t="shared" si="10"/>
        <v>0</v>
      </c>
      <c r="J37" s="219">
        <f t="shared" si="10"/>
        <v>0</v>
      </c>
      <c r="K37" s="219">
        <f t="shared" si="10"/>
        <v>0</v>
      </c>
      <c r="L37" s="285"/>
    </row>
    <row r="38" spans="1:12" s="173" customFormat="1" ht="12.75" customHeight="1" hidden="1">
      <c r="A38" s="220" t="s">
        <v>655</v>
      </c>
      <c r="B38" s="221"/>
      <c r="C38" s="222"/>
      <c r="D38" s="223"/>
      <c r="E38" s="223"/>
      <c r="F38" s="224"/>
      <c r="G38" s="225"/>
      <c r="H38" s="225"/>
      <c r="I38" s="225"/>
      <c r="J38" s="225"/>
      <c r="K38" s="225"/>
      <c r="L38" s="286"/>
    </row>
    <row r="39" spans="1:12" s="173" customFormat="1" ht="48" customHeight="1" hidden="1">
      <c r="A39" s="205" t="s">
        <v>871</v>
      </c>
      <c r="B39" s="201" t="s">
        <v>361</v>
      </c>
      <c r="C39" s="287" t="s">
        <v>362</v>
      </c>
      <c r="D39" s="288">
        <v>244</v>
      </c>
      <c r="E39" s="288">
        <v>310</v>
      </c>
      <c r="F39" s="207">
        <f>SUM(G39+H39)</f>
        <v>0</v>
      </c>
      <c r="G39" s="203">
        <v>0</v>
      </c>
      <c r="H39" s="203">
        <v>0</v>
      </c>
      <c r="I39" s="203">
        <f>SUM(J39+K39)</f>
        <v>0</v>
      </c>
      <c r="J39" s="203">
        <v>0</v>
      </c>
      <c r="K39" s="203">
        <v>0</v>
      </c>
      <c r="L39" s="208" t="s">
        <v>872</v>
      </c>
    </row>
    <row r="40" spans="1:12" s="173" customFormat="1" ht="24" hidden="1">
      <c r="A40" s="214" t="s">
        <v>182</v>
      </c>
      <c r="B40" s="186" t="s">
        <v>361</v>
      </c>
      <c r="C40" s="187" t="s">
        <v>362</v>
      </c>
      <c r="D40" s="188">
        <v>851</v>
      </c>
      <c r="E40" s="188"/>
      <c r="F40" s="189">
        <f aca="true" t="shared" si="11" ref="F40:K40">SUM(F42)</f>
        <v>0</v>
      </c>
      <c r="G40" s="189">
        <f t="shared" si="11"/>
        <v>0</v>
      </c>
      <c r="H40" s="189">
        <f t="shared" si="11"/>
        <v>0</v>
      </c>
      <c r="I40" s="189">
        <f t="shared" si="11"/>
        <v>0</v>
      </c>
      <c r="J40" s="189">
        <f t="shared" si="11"/>
        <v>0</v>
      </c>
      <c r="K40" s="189">
        <f t="shared" si="11"/>
        <v>0</v>
      </c>
      <c r="L40" s="190"/>
    </row>
    <row r="41" spans="1:12" s="173" customFormat="1" ht="12" hidden="1">
      <c r="A41" s="191" t="s">
        <v>637</v>
      </c>
      <c r="B41" s="192"/>
      <c r="C41" s="193"/>
      <c r="D41" s="194"/>
      <c r="E41" s="194"/>
      <c r="F41" s="195"/>
      <c r="G41" s="195"/>
      <c r="H41" s="195"/>
      <c r="I41" s="195"/>
      <c r="J41" s="195"/>
      <c r="K41" s="195"/>
      <c r="L41" s="196"/>
    </row>
    <row r="42" spans="1:12" s="173" customFormat="1" ht="15" customHeight="1" hidden="1">
      <c r="A42" s="185" t="s">
        <v>656</v>
      </c>
      <c r="B42" s="186" t="s">
        <v>361</v>
      </c>
      <c r="C42" s="187" t="s">
        <v>362</v>
      </c>
      <c r="D42" s="188">
        <v>851</v>
      </c>
      <c r="E42" s="188">
        <v>290</v>
      </c>
      <c r="F42" s="189">
        <f aca="true" t="shared" si="12" ref="F42:K42">SUM(F43)</f>
        <v>0</v>
      </c>
      <c r="G42" s="189">
        <f t="shared" si="12"/>
        <v>0</v>
      </c>
      <c r="H42" s="189">
        <f t="shared" si="12"/>
        <v>0</v>
      </c>
      <c r="I42" s="189">
        <f t="shared" si="12"/>
        <v>0</v>
      </c>
      <c r="J42" s="189">
        <f t="shared" si="12"/>
        <v>0</v>
      </c>
      <c r="K42" s="189">
        <f t="shared" si="12"/>
        <v>0</v>
      </c>
      <c r="L42" s="190"/>
    </row>
    <row r="43" spans="1:12" s="173" customFormat="1" ht="70.5" customHeight="1" hidden="1">
      <c r="A43" s="205" t="s">
        <v>873</v>
      </c>
      <c r="B43" s="192" t="s">
        <v>361</v>
      </c>
      <c r="C43" s="193" t="s">
        <v>362</v>
      </c>
      <c r="D43" s="194">
        <v>851</v>
      </c>
      <c r="E43" s="194">
        <v>291</v>
      </c>
      <c r="F43" s="195">
        <f>SUM(G43+H43)</f>
        <v>0</v>
      </c>
      <c r="G43" s="195">
        <v>0</v>
      </c>
      <c r="H43" s="195">
        <v>0</v>
      </c>
      <c r="I43" s="195">
        <f>SUM(J43+K43)</f>
        <v>0</v>
      </c>
      <c r="J43" s="195">
        <v>0</v>
      </c>
      <c r="K43" s="195">
        <v>0</v>
      </c>
      <c r="L43" s="282" t="s">
        <v>657</v>
      </c>
    </row>
    <row r="44" spans="1:12" s="173" customFormat="1" ht="12" hidden="1">
      <c r="A44" s="214" t="s">
        <v>188</v>
      </c>
      <c r="B44" s="186" t="s">
        <v>361</v>
      </c>
      <c r="C44" s="187" t="s">
        <v>362</v>
      </c>
      <c r="D44" s="188">
        <v>853</v>
      </c>
      <c r="E44" s="188"/>
      <c r="F44" s="189">
        <f aca="true" t="shared" si="13" ref="F44:K44">SUM(F46)</f>
        <v>0</v>
      </c>
      <c r="G44" s="189">
        <f t="shared" si="13"/>
        <v>0</v>
      </c>
      <c r="H44" s="189">
        <f t="shared" si="13"/>
        <v>0</v>
      </c>
      <c r="I44" s="189">
        <f t="shared" si="13"/>
        <v>0</v>
      </c>
      <c r="J44" s="189">
        <f t="shared" si="13"/>
        <v>0</v>
      </c>
      <c r="K44" s="189">
        <f t="shared" si="13"/>
        <v>0</v>
      </c>
      <c r="L44" s="190"/>
    </row>
    <row r="45" spans="1:12" s="173" customFormat="1" ht="12" hidden="1">
      <c r="A45" s="191" t="s">
        <v>637</v>
      </c>
      <c r="B45" s="192"/>
      <c r="C45" s="193"/>
      <c r="D45" s="194"/>
      <c r="E45" s="194"/>
      <c r="F45" s="195"/>
      <c r="G45" s="195"/>
      <c r="H45" s="195"/>
      <c r="I45" s="195"/>
      <c r="J45" s="195"/>
      <c r="K45" s="195"/>
      <c r="L45" s="196"/>
    </row>
    <row r="46" spans="1:12" s="173" customFormat="1" ht="15" customHeight="1" hidden="1">
      <c r="A46" s="185" t="s">
        <v>656</v>
      </c>
      <c r="B46" s="186" t="s">
        <v>361</v>
      </c>
      <c r="C46" s="187" t="s">
        <v>362</v>
      </c>
      <c r="D46" s="188">
        <v>853</v>
      </c>
      <c r="E46" s="188">
        <v>290</v>
      </c>
      <c r="F46" s="189">
        <f aca="true" t="shared" si="14" ref="F46:K46">SUM(F47)</f>
        <v>0</v>
      </c>
      <c r="G46" s="189">
        <f t="shared" si="14"/>
        <v>0</v>
      </c>
      <c r="H46" s="189">
        <f t="shared" si="14"/>
        <v>0</v>
      </c>
      <c r="I46" s="189">
        <f t="shared" si="14"/>
        <v>0</v>
      </c>
      <c r="J46" s="189">
        <f t="shared" si="14"/>
        <v>0</v>
      </c>
      <c r="K46" s="189">
        <f t="shared" si="14"/>
        <v>0</v>
      </c>
      <c r="L46" s="190"/>
    </row>
    <row r="47" spans="1:12" s="173" customFormat="1" ht="70.5" customHeight="1" hidden="1">
      <c r="A47" s="197" t="s">
        <v>658</v>
      </c>
      <c r="B47" s="192" t="s">
        <v>361</v>
      </c>
      <c r="C47" s="193" t="s">
        <v>362</v>
      </c>
      <c r="D47" s="194">
        <v>853</v>
      </c>
      <c r="E47" s="194">
        <v>296</v>
      </c>
      <c r="F47" s="195">
        <f>SUM(G47+H47)</f>
        <v>0</v>
      </c>
      <c r="G47" s="195">
        <v>0</v>
      </c>
      <c r="H47" s="195">
        <v>0</v>
      </c>
      <c r="I47" s="195">
        <f>SUM(J47+K47)</f>
        <v>0</v>
      </c>
      <c r="J47" s="195">
        <v>0</v>
      </c>
      <c r="K47" s="195">
        <v>0</v>
      </c>
      <c r="L47" s="215" t="s">
        <v>639</v>
      </c>
    </row>
    <row r="48" spans="1:12" s="173" customFormat="1" ht="34.5" customHeight="1">
      <c r="A48" s="335" t="s">
        <v>874</v>
      </c>
      <c r="B48" s="336"/>
      <c r="C48" s="336"/>
      <c r="D48" s="336"/>
      <c r="E48" s="337"/>
      <c r="F48" s="175">
        <f>SUM(G48+H48)</f>
        <v>10468.39</v>
      </c>
      <c r="G48" s="175">
        <f>SUM(G49+G157+G174+G179+G184+G218+G223+G238+G233+G247)</f>
        <v>10468.39</v>
      </c>
      <c r="H48" s="175">
        <f>SUM(H49+H157+H174+H179+H184+H218+H223+H238+H233+H247)</f>
        <v>0</v>
      </c>
      <c r="I48" s="175">
        <f>SUM(J48+K48)</f>
        <v>4883.03</v>
      </c>
      <c r="J48" s="175">
        <f>SUM(J49+J157+J174+J179+J184+J218+J223+J238+J233+J247)</f>
        <v>4883.03</v>
      </c>
      <c r="K48" s="175">
        <f>SUM(K49+K157+K174+K179+K184+K218+K223+K238+K233+K247)</f>
        <v>0</v>
      </c>
      <c r="L48" s="176"/>
    </row>
    <row r="49" spans="1:12" s="173" customFormat="1" ht="63.75" customHeight="1">
      <c r="A49" s="226" t="s">
        <v>659</v>
      </c>
      <c r="B49" s="227" t="s">
        <v>363</v>
      </c>
      <c r="C49" s="227"/>
      <c r="D49" s="227"/>
      <c r="E49" s="227"/>
      <c r="F49" s="180">
        <f>F50+F67+F138</f>
        <v>10468.39</v>
      </c>
      <c r="G49" s="180">
        <f>G50+G67+G138</f>
        <v>10468.39</v>
      </c>
      <c r="H49" s="180">
        <f>H50+H67+H138</f>
        <v>0</v>
      </c>
      <c r="I49" s="180">
        <f>I50+I67+I158+I138</f>
        <v>4883.03</v>
      </c>
      <c r="J49" s="180">
        <f>J50+J67+J138</f>
        <v>4883.03</v>
      </c>
      <c r="K49" s="180">
        <f>K50+K67+K138</f>
        <v>0</v>
      </c>
      <c r="L49" s="228"/>
    </row>
    <row r="50" spans="1:12" s="173" customFormat="1" ht="67.5" customHeight="1" hidden="1">
      <c r="A50" s="211" t="s">
        <v>132</v>
      </c>
      <c r="B50" s="182" t="s">
        <v>363</v>
      </c>
      <c r="C50" s="183" t="s">
        <v>364</v>
      </c>
      <c r="D50" s="172"/>
      <c r="E50" s="172"/>
      <c r="F50" s="184">
        <f>SUM(F56+F63)</f>
        <v>0</v>
      </c>
      <c r="G50" s="184">
        <f>SUM(G51+G56+G63)</f>
        <v>0</v>
      </c>
      <c r="H50" s="184">
        <f>SUM(H51+H56+H63)</f>
        <v>0</v>
      </c>
      <c r="I50" s="184">
        <f>SUM(I56+I63)</f>
        <v>0</v>
      </c>
      <c r="J50" s="184">
        <f>SUM(J51+J56+J63)</f>
        <v>0</v>
      </c>
      <c r="K50" s="184">
        <f>SUM(K51+K56+K63)</f>
        <v>0</v>
      </c>
      <c r="L50" s="208"/>
    </row>
    <row r="51" spans="1:12" s="173" customFormat="1" ht="24" hidden="1">
      <c r="A51" s="214" t="s">
        <v>159</v>
      </c>
      <c r="B51" s="186" t="s">
        <v>363</v>
      </c>
      <c r="C51" s="187" t="s">
        <v>364</v>
      </c>
      <c r="D51" s="188">
        <v>121</v>
      </c>
      <c r="E51" s="188"/>
      <c r="F51" s="189">
        <f aca="true" t="shared" si="15" ref="F51:K51">SUM(F53)</f>
        <v>0</v>
      </c>
      <c r="G51" s="189">
        <f t="shared" si="15"/>
        <v>0</v>
      </c>
      <c r="H51" s="189">
        <f t="shared" si="15"/>
        <v>0</v>
      </c>
      <c r="I51" s="189">
        <f t="shared" si="15"/>
        <v>0</v>
      </c>
      <c r="J51" s="189">
        <f t="shared" si="15"/>
        <v>0</v>
      </c>
      <c r="K51" s="189">
        <f t="shared" si="15"/>
        <v>0</v>
      </c>
      <c r="L51" s="190"/>
    </row>
    <row r="52" spans="1:12" s="173" customFormat="1" ht="12" hidden="1">
      <c r="A52" s="191" t="s">
        <v>637</v>
      </c>
      <c r="B52" s="192"/>
      <c r="C52" s="193"/>
      <c r="D52" s="194"/>
      <c r="E52" s="194"/>
      <c r="F52" s="195"/>
      <c r="G52" s="195"/>
      <c r="H52" s="195"/>
      <c r="I52" s="195"/>
      <c r="J52" s="195"/>
      <c r="K52" s="195"/>
      <c r="L52" s="196"/>
    </row>
    <row r="53" spans="1:12" s="173" customFormat="1" ht="12" hidden="1">
      <c r="A53" s="214" t="s">
        <v>651</v>
      </c>
      <c r="B53" s="186" t="s">
        <v>363</v>
      </c>
      <c r="C53" s="187" t="s">
        <v>364</v>
      </c>
      <c r="D53" s="188">
        <v>121</v>
      </c>
      <c r="E53" s="188">
        <v>211</v>
      </c>
      <c r="F53" s="189">
        <f aca="true" t="shared" si="16" ref="F53:K53">SUM(F54+F55)</f>
        <v>0</v>
      </c>
      <c r="G53" s="189">
        <f t="shared" si="16"/>
        <v>0</v>
      </c>
      <c r="H53" s="189">
        <f t="shared" si="16"/>
        <v>0</v>
      </c>
      <c r="I53" s="189">
        <f t="shared" si="16"/>
        <v>0</v>
      </c>
      <c r="J53" s="189">
        <f t="shared" si="16"/>
        <v>0</v>
      </c>
      <c r="K53" s="189">
        <f t="shared" si="16"/>
        <v>0</v>
      </c>
      <c r="L53" s="190"/>
    </row>
    <row r="54" spans="1:12" s="173" customFormat="1" ht="29.25" customHeight="1" hidden="1">
      <c r="A54" s="197" t="s">
        <v>864</v>
      </c>
      <c r="B54" s="192" t="s">
        <v>363</v>
      </c>
      <c r="C54" s="193" t="s">
        <v>364</v>
      </c>
      <c r="D54" s="194">
        <v>121</v>
      </c>
      <c r="E54" s="194">
        <v>211</v>
      </c>
      <c r="F54" s="195">
        <f>SUM(G54+H54)</f>
        <v>0</v>
      </c>
      <c r="G54" s="195">
        <v>0</v>
      </c>
      <c r="H54" s="195">
        <v>0</v>
      </c>
      <c r="I54" s="195">
        <f>SUM(J54+K54)</f>
        <v>0</v>
      </c>
      <c r="J54" s="195">
        <v>0</v>
      </c>
      <c r="K54" s="195">
        <v>0</v>
      </c>
      <c r="L54" s="215" t="s">
        <v>865</v>
      </c>
    </row>
    <row r="55" spans="1:12" s="173" customFormat="1" ht="73.5" customHeight="1" hidden="1">
      <c r="A55" s="197" t="s">
        <v>866</v>
      </c>
      <c r="B55" s="192" t="s">
        <v>363</v>
      </c>
      <c r="C55" s="193" t="s">
        <v>364</v>
      </c>
      <c r="D55" s="194">
        <v>121</v>
      </c>
      <c r="E55" s="194">
        <v>211</v>
      </c>
      <c r="F55" s="195">
        <f>SUM(G55+H55)</f>
        <v>0</v>
      </c>
      <c r="G55" s="195">
        <v>0</v>
      </c>
      <c r="H55" s="195">
        <v>0</v>
      </c>
      <c r="I55" s="195">
        <f>SUM(J55+K55)</f>
        <v>0</v>
      </c>
      <c r="J55" s="195">
        <v>0</v>
      </c>
      <c r="K55" s="195">
        <v>0</v>
      </c>
      <c r="L55" s="215" t="s">
        <v>652</v>
      </c>
    </row>
    <row r="56" spans="1:12" s="173" customFormat="1" ht="51.75" customHeight="1" hidden="1">
      <c r="A56" s="185" t="s">
        <v>160</v>
      </c>
      <c r="B56" s="186" t="s">
        <v>363</v>
      </c>
      <c r="C56" s="187" t="s">
        <v>364</v>
      </c>
      <c r="D56" s="188">
        <v>129</v>
      </c>
      <c r="E56" s="188"/>
      <c r="F56" s="189">
        <f aca="true" t="shared" si="17" ref="F56:K56">SUM(F58)</f>
        <v>0</v>
      </c>
      <c r="G56" s="189">
        <f t="shared" si="17"/>
        <v>0</v>
      </c>
      <c r="H56" s="189">
        <f t="shared" si="17"/>
        <v>0</v>
      </c>
      <c r="I56" s="189">
        <f t="shared" si="17"/>
        <v>0</v>
      </c>
      <c r="J56" s="189">
        <f t="shared" si="17"/>
        <v>0</v>
      </c>
      <c r="K56" s="189">
        <f t="shared" si="17"/>
        <v>0</v>
      </c>
      <c r="L56" s="190"/>
    </row>
    <row r="57" spans="1:12" s="173" customFormat="1" ht="12" hidden="1">
      <c r="A57" s="191" t="s">
        <v>637</v>
      </c>
      <c r="B57" s="192"/>
      <c r="C57" s="193"/>
      <c r="D57" s="194"/>
      <c r="E57" s="194"/>
      <c r="F57" s="195"/>
      <c r="G57" s="195"/>
      <c r="H57" s="195"/>
      <c r="I57" s="195"/>
      <c r="J57" s="195"/>
      <c r="K57" s="195"/>
      <c r="L57" s="196"/>
    </row>
    <row r="58" spans="1:12" s="173" customFormat="1" ht="15" customHeight="1" hidden="1">
      <c r="A58" s="185" t="s">
        <v>638</v>
      </c>
      <c r="B58" s="186" t="s">
        <v>363</v>
      </c>
      <c r="C58" s="187" t="s">
        <v>364</v>
      </c>
      <c r="D58" s="188">
        <v>129</v>
      </c>
      <c r="E58" s="188">
        <v>213</v>
      </c>
      <c r="F58" s="189">
        <f aca="true" t="shared" si="18" ref="F58:K58">SUM(F59+F60+F61+F62)</f>
        <v>0</v>
      </c>
      <c r="G58" s="189">
        <f t="shared" si="18"/>
        <v>0</v>
      </c>
      <c r="H58" s="189">
        <f t="shared" si="18"/>
        <v>0</v>
      </c>
      <c r="I58" s="189">
        <f t="shared" si="18"/>
        <v>0</v>
      </c>
      <c r="J58" s="189">
        <f t="shared" si="18"/>
        <v>0</v>
      </c>
      <c r="K58" s="189">
        <f t="shared" si="18"/>
        <v>0</v>
      </c>
      <c r="L58" s="190"/>
    </row>
    <row r="59" spans="1:12" s="173" customFormat="1" ht="70.5" customHeight="1" hidden="1">
      <c r="A59" s="197" t="s">
        <v>762</v>
      </c>
      <c r="B59" s="192" t="s">
        <v>363</v>
      </c>
      <c r="C59" s="193" t="s">
        <v>364</v>
      </c>
      <c r="D59" s="194">
        <v>129</v>
      </c>
      <c r="E59" s="194">
        <v>213</v>
      </c>
      <c r="F59" s="195">
        <f>SUM(G59+H59)</f>
        <v>0</v>
      </c>
      <c r="G59" s="195">
        <v>0</v>
      </c>
      <c r="H59" s="195">
        <v>0</v>
      </c>
      <c r="I59" s="195">
        <f>SUM(J59+K59)</f>
        <v>0</v>
      </c>
      <c r="J59" s="195">
        <v>0</v>
      </c>
      <c r="K59" s="195">
        <v>0</v>
      </c>
      <c r="L59" s="215" t="s">
        <v>639</v>
      </c>
    </row>
    <row r="60" spans="1:12" s="173" customFormat="1" ht="86.25" customHeight="1" hidden="1">
      <c r="A60" s="197" t="s">
        <v>868</v>
      </c>
      <c r="B60" s="192" t="s">
        <v>363</v>
      </c>
      <c r="C60" s="193" t="s">
        <v>364</v>
      </c>
      <c r="D60" s="194">
        <v>129</v>
      </c>
      <c r="E60" s="194">
        <v>213</v>
      </c>
      <c r="F60" s="195">
        <f>SUM(G60+H60)</f>
        <v>0</v>
      </c>
      <c r="G60" s="195">
        <v>0</v>
      </c>
      <c r="H60" s="195">
        <v>0</v>
      </c>
      <c r="I60" s="195">
        <f>SUM(J60+K60)</f>
        <v>0</v>
      </c>
      <c r="J60" s="195">
        <v>0</v>
      </c>
      <c r="K60" s="195">
        <v>0</v>
      </c>
      <c r="L60" s="196" t="s">
        <v>641</v>
      </c>
    </row>
    <row r="61" spans="1:12" s="173" customFormat="1" ht="86.25" customHeight="1" hidden="1">
      <c r="A61" s="197" t="s">
        <v>869</v>
      </c>
      <c r="B61" s="192" t="s">
        <v>363</v>
      </c>
      <c r="C61" s="193" t="s">
        <v>364</v>
      </c>
      <c r="D61" s="194">
        <v>129</v>
      </c>
      <c r="E61" s="194">
        <v>213</v>
      </c>
      <c r="F61" s="195">
        <f>SUM(G61+H61)</f>
        <v>0</v>
      </c>
      <c r="G61" s="195">
        <v>0</v>
      </c>
      <c r="H61" s="195">
        <v>0</v>
      </c>
      <c r="I61" s="195">
        <f>SUM(J61+K61)</f>
        <v>0</v>
      </c>
      <c r="J61" s="195">
        <v>0</v>
      </c>
      <c r="K61" s="195">
        <v>0</v>
      </c>
      <c r="L61" s="196" t="s">
        <v>875</v>
      </c>
    </row>
    <row r="62" spans="1:12" s="173" customFormat="1" ht="86.25" customHeight="1" hidden="1">
      <c r="A62" s="197" t="s">
        <v>870</v>
      </c>
      <c r="B62" s="192" t="s">
        <v>363</v>
      </c>
      <c r="C62" s="193" t="s">
        <v>364</v>
      </c>
      <c r="D62" s="194">
        <v>129</v>
      </c>
      <c r="E62" s="194">
        <v>213</v>
      </c>
      <c r="F62" s="195">
        <f>SUM(G62+H62)</f>
        <v>0</v>
      </c>
      <c r="G62" s="195">
        <v>0</v>
      </c>
      <c r="H62" s="195">
        <v>0</v>
      </c>
      <c r="I62" s="195">
        <f>SUM(J62+K62)</f>
        <v>0</v>
      </c>
      <c r="J62" s="195">
        <v>0</v>
      </c>
      <c r="K62" s="195">
        <v>0</v>
      </c>
      <c r="L62" s="196" t="s">
        <v>876</v>
      </c>
    </row>
    <row r="63" spans="1:12" s="173" customFormat="1" ht="35.25" customHeight="1" hidden="1">
      <c r="A63" s="198" t="s">
        <v>197</v>
      </c>
      <c r="B63" s="216" t="s">
        <v>363</v>
      </c>
      <c r="C63" s="217" t="s">
        <v>364</v>
      </c>
      <c r="D63" s="218">
        <v>244</v>
      </c>
      <c r="E63" s="218"/>
      <c r="F63" s="229">
        <f aca="true" t="shared" si="19" ref="F63:K63">SUM(F65)</f>
        <v>0</v>
      </c>
      <c r="G63" s="229">
        <f t="shared" si="19"/>
        <v>0</v>
      </c>
      <c r="H63" s="229">
        <f t="shared" si="19"/>
        <v>0</v>
      </c>
      <c r="I63" s="229">
        <f t="shared" si="19"/>
        <v>0</v>
      </c>
      <c r="J63" s="229">
        <f t="shared" si="19"/>
        <v>0</v>
      </c>
      <c r="K63" s="229">
        <f t="shared" si="19"/>
        <v>0</v>
      </c>
      <c r="L63" s="289"/>
    </row>
    <row r="64" spans="1:12" s="173" customFormat="1" ht="15.75" customHeight="1" hidden="1">
      <c r="A64" s="200" t="s">
        <v>646</v>
      </c>
      <c r="B64" s="201"/>
      <c r="C64" s="201"/>
      <c r="D64" s="201"/>
      <c r="E64" s="201"/>
      <c r="F64" s="202"/>
      <c r="G64" s="202"/>
      <c r="H64" s="203"/>
      <c r="I64" s="203"/>
      <c r="J64" s="203"/>
      <c r="K64" s="203"/>
      <c r="L64" s="282"/>
    </row>
    <row r="65" spans="1:12" s="204" customFormat="1" ht="18" customHeight="1" hidden="1">
      <c r="A65" s="198" t="s">
        <v>647</v>
      </c>
      <c r="B65" s="186" t="s">
        <v>363</v>
      </c>
      <c r="C65" s="186" t="s">
        <v>364</v>
      </c>
      <c r="D65" s="186" t="s">
        <v>366</v>
      </c>
      <c r="E65" s="186" t="s">
        <v>648</v>
      </c>
      <c r="F65" s="189">
        <f aca="true" t="shared" si="20" ref="F65:K65">SUM(F66)</f>
        <v>0</v>
      </c>
      <c r="G65" s="189">
        <f t="shared" si="20"/>
        <v>0</v>
      </c>
      <c r="H65" s="189">
        <f t="shared" si="20"/>
        <v>0</v>
      </c>
      <c r="I65" s="189">
        <f t="shared" si="20"/>
        <v>0</v>
      </c>
      <c r="J65" s="189">
        <f t="shared" si="20"/>
        <v>0</v>
      </c>
      <c r="K65" s="189">
        <f t="shared" si="20"/>
        <v>0</v>
      </c>
      <c r="L65" s="283"/>
    </row>
    <row r="66" spans="1:12" s="173" customFormat="1" ht="93" customHeight="1" hidden="1">
      <c r="A66" s="205" t="s">
        <v>660</v>
      </c>
      <c r="B66" s="201" t="s">
        <v>363</v>
      </c>
      <c r="C66" s="206" t="s">
        <v>364</v>
      </c>
      <c r="D66" s="172">
        <v>244</v>
      </c>
      <c r="E66" s="172">
        <v>221</v>
      </c>
      <c r="F66" s="207">
        <f>SUM(G66+H66)</f>
        <v>0</v>
      </c>
      <c r="G66" s="202">
        <v>0</v>
      </c>
      <c r="H66" s="202">
        <v>0</v>
      </c>
      <c r="I66" s="203">
        <f>SUM(J66+K66)</f>
        <v>0</v>
      </c>
      <c r="J66" s="203">
        <v>0</v>
      </c>
      <c r="K66" s="202">
        <v>0</v>
      </c>
      <c r="L66" s="208" t="s">
        <v>661</v>
      </c>
    </row>
    <row r="67" spans="1:12" s="173" customFormat="1" ht="51.75" customHeight="1">
      <c r="A67" s="230" t="s">
        <v>662</v>
      </c>
      <c r="B67" s="182" t="s">
        <v>363</v>
      </c>
      <c r="C67" s="182" t="s">
        <v>365</v>
      </c>
      <c r="D67" s="182"/>
      <c r="E67" s="182"/>
      <c r="F67" s="231">
        <f>SUM(G67+H67)</f>
        <v>10468.39</v>
      </c>
      <c r="G67" s="231">
        <f>SUM(G68+G72+G81+G91+G126)</f>
        <v>10468.39</v>
      </c>
      <c r="H67" s="231">
        <f>SUM(H68+H72+H81+H91+H126)</f>
        <v>0</v>
      </c>
      <c r="I67" s="231">
        <f>SUM(J67+K67)</f>
        <v>4883.03</v>
      </c>
      <c r="J67" s="231">
        <f>SUM(J68+J72+J81+J91+J126)</f>
        <v>4883.03</v>
      </c>
      <c r="K67" s="231">
        <f>SUM(K68+K72+K81+K91+K126)</f>
        <v>0</v>
      </c>
      <c r="L67" s="290"/>
    </row>
    <row r="68" spans="1:12" s="173" customFormat="1" ht="49.5" customHeight="1" hidden="1">
      <c r="A68" s="185" t="s">
        <v>760</v>
      </c>
      <c r="B68" s="186" t="s">
        <v>363</v>
      </c>
      <c r="C68" s="187" t="s">
        <v>365</v>
      </c>
      <c r="D68" s="188">
        <v>119</v>
      </c>
      <c r="E68" s="188"/>
      <c r="F68" s="189">
        <f aca="true" t="shared" si="21" ref="F68:K68">SUM(F70)</f>
        <v>0</v>
      </c>
      <c r="G68" s="189">
        <f t="shared" si="21"/>
        <v>0</v>
      </c>
      <c r="H68" s="189">
        <f t="shared" si="21"/>
        <v>0</v>
      </c>
      <c r="I68" s="189">
        <f t="shared" si="21"/>
        <v>0</v>
      </c>
      <c r="J68" s="189">
        <f t="shared" si="21"/>
        <v>0</v>
      </c>
      <c r="K68" s="189">
        <f t="shared" si="21"/>
        <v>0</v>
      </c>
      <c r="L68" s="190"/>
    </row>
    <row r="69" spans="1:12" s="173" customFormat="1" ht="12" hidden="1">
      <c r="A69" s="191" t="s">
        <v>637</v>
      </c>
      <c r="B69" s="192"/>
      <c r="C69" s="193"/>
      <c r="D69" s="194"/>
      <c r="E69" s="194"/>
      <c r="F69" s="195"/>
      <c r="G69" s="195"/>
      <c r="H69" s="195"/>
      <c r="I69" s="195"/>
      <c r="J69" s="195"/>
      <c r="K69" s="195"/>
      <c r="L69" s="215"/>
    </row>
    <row r="70" spans="1:12" s="173" customFormat="1" ht="15" customHeight="1" hidden="1">
      <c r="A70" s="185" t="s">
        <v>638</v>
      </c>
      <c r="B70" s="186" t="s">
        <v>363</v>
      </c>
      <c r="C70" s="187" t="s">
        <v>365</v>
      </c>
      <c r="D70" s="188">
        <v>119</v>
      </c>
      <c r="E70" s="188">
        <v>213</v>
      </c>
      <c r="F70" s="189">
        <f aca="true" t="shared" si="22" ref="F70:K70">SUM(F71+F72+F73+F74+F75+F76)</f>
        <v>0</v>
      </c>
      <c r="G70" s="189">
        <f t="shared" si="22"/>
        <v>0</v>
      </c>
      <c r="H70" s="189">
        <f t="shared" si="22"/>
        <v>0</v>
      </c>
      <c r="I70" s="189">
        <f t="shared" si="22"/>
        <v>0</v>
      </c>
      <c r="J70" s="189">
        <f t="shared" si="22"/>
        <v>0</v>
      </c>
      <c r="K70" s="189">
        <f t="shared" si="22"/>
        <v>0</v>
      </c>
      <c r="L70" s="190"/>
    </row>
    <row r="71" spans="1:12" s="173" customFormat="1" ht="73.5" customHeight="1" hidden="1">
      <c r="A71" s="197" t="s">
        <v>762</v>
      </c>
      <c r="B71" s="192" t="s">
        <v>363</v>
      </c>
      <c r="C71" s="193" t="s">
        <v>365</v>
      </c>
      <c r="D71" s="194">
        <v>119</v>
      </c>
      <c r="E71" s="194">
        <v>213</v>
      </c>
      <c r="F71" s="195">
        <f>SUM(G71+H71)</f>
        <v>0</v>
      </c>
      <c r="G71" s="195">
        <v>0</v>
      </c>
      <c r="H71" s="195">
        <v>0</v>
      </c>
      <c r="I71" s="195">
        <f>SUM(J71+K71)</f>
        <v>0</v>
      </c>
      <c r="J71" s="195">
        <v>0</v>
      </c>
      <c r="K71" s="195">
        <v>0</v>
      </c>
      <c r="L71" s="215" t="s">
        <v>639</v>
      </c>
    </row>
    <row r="72" spans="1:12" s="173" customFormat="1" ht="24" hidden="1">
      <c r="A72" s="214" t="s">
        <v>159</v>
      </c>
      <c r="B72" s="186" t="s">
        <v>363</v>
      </c>
      <c r="C72" s="187" t="s">
        <v>365</v>
      </c>
      <c r="D72" s="188">
        <v>121</v>
      </c>
      <c r="E72" s="188"/>
      <c r="F72" s="189">
        <f aca="true" t="shared" si="23" ref="F72:K72">SUM(F74+F78)</f>
        <v>0</v>
      </c>
      <c r="G72" s="189">
        <f t="shared" si="23"/>
        <v>0</v>
      </c>
      <c r="H72" s="189">
        <f t="shared" si="23"/>
        <v>0</v>
      </c>
      <c r="I72" s="189">
        <f t="shared" si="23"/>
        <v>0</v>
      </c>
      <c r="J72" s="189">
        <f t="shared" si="23"/>
        <v>0</v>
      </c>
      <c r="K72" s="189">
        <f t="shared" si="23"/>
        <v>0</v>
      </c>
      <c r="L72" s="190"/>
    </row>
    <row r="73" spans="1:12" s="173" customFormat="1" ht="12" hidden="1">
      <c r="A73" s="191" t="s">
        <v>637</v>
      </c>
      <c r="B73" s="192"/>
      <c r="C73" s="193"/>
      <c r="D73" s="194"/>
      <c r="E73" s="194"/>
      <c r="F73" s="195"/>
      <c r="G73" s="195"/>
      <c r="H73" s="195"/>
      <c r="I73" s="195"/>
      <c r="J73" s="195"/>
      <c r="K73" s="195"/>
      <c r="L73" s="215"/>
    </row>
    <row r="74" spans="1:12" s="173" customFormat="1" ht="12" hidden="1">
      <c r="A74" s="214" t="s">
        <v>651</v>
      </c>
      <c r="B74" s="186" t="s">
        <v>363</v>
      </c>
      <c r="C74" s="187" t="s">
        <v>365</v>
      </c>
      <c r="D74" s="188">
        <v>121</v>
      </c>
      <c r="E74" s="188">
        <v>211</v>
      </c>
      <c r="F74" s="189">
        <f aca="true" t="shared" si="24" ref="F74:K74">SUM(F75+F76+F77)</f>
        <v>0</v>
      </c>
      <c r="G74" s="189">
        <f t="shared" si="24"/>
        <v>0</v>
      </c>
      <c r="H74" s="189">
        <f t="shared" si="24"/>
        <v>0</v>
      </c>
      <c r="I74" s="189">
        <f t="shared" si="24"/>
        <v>0</v>
      </c>
      <c r="J74" s="189">
        <f t="shared" si="24"/>
        <v>0</v>
      </c>
      <c r="K74" s="189">
        <f t="shared" si="24"/>
        <v>0</v>
      </c>
      <c r="L74" s="190"/>
    </row>
    <row r="75" spans="1:12" s="173" customFormat="1" ht="31.5" customHeight="1" hidden="1">
      <c r="A75" s="197" t="s">
        <v>864</v>
      </c>
      <c r="B75" s="192" t="s">
        <v>363</v>
      </c>
      <c r="C75" s="193" t="s">
        <v>365</v>
      </c>
      <c r="D75" s="194">
        <v>121</v>
      </c>
      <c r="E75" s="194">
        <v>211</v>
      </c>
      <c r="F75" s="195">
        <f>SUM(G75+H75)</f>
        <v>0</v>
      </c>
      <c r="G75" s="195">
        <v>0</v>
      </c>
      <c r="H75" s="195">
        <v>0</v>
      </c>
      <c r="I75" s="195">
        <f>SUM(J75+K75)</f>
        <v>0</v>
      </c>
      <c r="J75" s="195">
        <v>0</v>
      </c>
      <c r="K75" s="195">
        <v>0</v>
      </c>
      <c r="L75" s="215" t="s">
        <v>877</v>
      </c>
    </row>
    <row r="76" spans="1:12" s="173" customFormat="1" ht="73.5" customHeight="1" hidden="1">
      <c r="A76" s="197" t="s">
        <v>866</v>
      </c>
      <c r="B76" s="192" t="s">
        <v>363</v>
      </c>
      <c r="C76" s="193" t="s">
        <v>365</v>
      </c>
      <c r="D76" s="194">
        <v>121</v>
      </c>
      <c r="E76" s="194">
        <v>211</v>
      </c>
      <c r="F76" s="195">
        <f>SUM(G76+H76)</f>
        <v>0</v>
      </c>
      <c r="G76" s="195">
        <v>0</v>
      </c>
      <c r="H76" s="195">
        <v>0</v>
      </c>
      <c r="I76" s="195">
        <f>SUM(J76+K76)</f>
        <v>0</v>
      </c>
      <c r="J76" s="195">
        <v>0</v>
      </c>
      <c r="K76" s="195">
        <v>0</v>
      </c>
      <c r="L76" s="215" t="s">
        <v>663</v>
      </c>
    </row>
    <row r="77" spans="1:12" s="173" customFormat="1" ht="73.5" customHeight="1" hidden="1">
      <c r="A77" s="197" t="s">
        <v>878</v>
      </c>
      <c r="B77" s="192" t="s">
        <v>363</v>
      </c>
      <c r="C77" s="193" t="s">
        <v>365</v>
      </c>
      <c r="D77" s="194">
        <v>121</v>
      </c>
      <c r="E77" s="194">
        <v>211</v>
      </c>
      <c r="F77" s="195">
        <f>SUM(G77+H77)</f>
        <v>0</v>
      </c>
      <c r="G77" s="195">
        <v>0</v>
      </c>
      <c r="H77" s="195">
        <v>0</v>
      </c>
      <c r="I77" s="195">
        <f>SUM(J77+K77)</f>
        <v>0</v>
      </c>
      <c r="J77" s="195">
        <v>0</v>
      </c>
      <c r="K77" s="195">
        <v>0</v>
      </c>
      <c r="L77" s="215" t="s">
        <v>879</v>
      </c>
    </row>
    <row r="78" spans="1:12" s="173" customFormat="1" ht="24" hidden="1">
      <c r="A78" s="214" t="s">
        <v>664</v>
      </c>
      <c r="B78" s="186" t="s">
        <v>363</v>
      </c>
      <c r="C78" s="187" t="s">
        <v>365</v>
      </c>
      <c r="D78" s="188">
        <v>121</v>
      </c>
      <c r="E78" s="188">
        <v>266</v>
      </c>
      <c r="F78" s="189">
        <f aca="true" t="shared" si="25" ref="F78:K78">SUM(F79+F80)</f>
        <v>0</v>
      </c>
      <c r="G78" s="189">
        <f t="shared" si="25"/>
        <v>0</v>
      </c>
      <c r="H78" s="189">
        <f t="shared" si="25"/>
        <v>0</v>
      </c>
      <c r="I78" s="189">
        <f t="shared" si="25"/>
        <v>0</v>
      </c>
      <c r="J78" s="189">
        <f t="shared" si="25"/>
        <v>0</v>
      </c>
      <c r="K78" s="189">
        <f t="shared" si="25"/>
        <v>0</v>
      </c>
      <c r="L78" s="190"/>
    </row>
    <row r="79" spans="1:12" s="173" customFormat="1" ht="55.5" customHeight="1" hidden="1">
      <c r="A79" s="197" t="s">
        <v>747</v>
      </c>
      <c r="B79" s="192" t="s">
        <v>363</v>
      </c>
      <c r="C79" s="193" t="s">
        <v>365</v>
      </c>
      <c r="D79" s="194">
        <v>121</v>
      </c>
      <c r="E79" s="194">
        <v>266</v>
      </c>
      <c r="F79" s="195">
        <f>SUM(G79+H79)</f>
        <v>0</v>
      </c>
      <c r="G79" s="195">
        <v>0</v>
      </c>
      <c r="H79" s="195">
        <v>0</v>
      </c>
      <c r="I79" s="195">
        <f>SUM(J79+K79)</f>
        <v>0</v>
      </c>
      <c r="J79" s="195">
        <v>0</v>
      </c>
      <c r="K79" s="195">
        <v>0</v>
      </c>
      <c r="L79" s="215" t="s">
        <v>748</v>
      </c>
    </row>
    <row r="80" spans="1:12" s="173" customFormat="1" ht="73.5" customHeight="1" hidden="1">
      <c r="A80" s="197" t="s">
        <v>746</v>
      </c>
      <c r="B80" s="192" t="s">
        <v>363</v>
      </c>
      <c r="C80" s="193" t="s">
        <v>365</v>
      </c>
      <c r="D80" s="194">
        <v>121</v>
      </c>
      <c r="E80" s="194">
        <v>266</v>
      </c>
      <c r="F80" s="195">
        <f>SUM(G80+H80)</f>
        <v>0</v>
      </c>
      <c r="G80" s="195">
        <v>0</v>
      </c>
      <c r="H80" s="195">
        <v>0</v>
      </c>
      <c r="I80" s="195">
        <f>SUM(J80+K80)</f>
        <v>0</v>
      </c>
      <c r="J80" s="195">
        <v>0</v>
      </c>
      <c r="K80" s="195">
        <v>0</v>
      </c>
      <c r="L80" s="215" t="s">
        <v>663</v>
      </c>
    </row>
    <row r="81" spans="1:12" s="173" customFormat="1" ht="56.25" hidden="1">
      <c r="A81" s="185" t="s">
        <v>160</v>
      </c>
      <c r="B81" s="186" t="s">
        <v>363</v>
      </c>
      <c r="C81" s="187" t="s">
        <v>365</v>
      </c>
      <c r="D81" s="188">
        <v>129</v>
      </c>
      <c r="E81" s="188"/>
      <c r="F81" s="189">
        <f aca="true" t="shared" si="26" ref="F81:K81">SUM(F83)</f>
        <v>0</v>
      </c>
      <c r="G81" s="189">
        <f t="shared" si="26"/>
        <v>0</v>
      </c>
      <c r="H81" s="189">
        <f t="shared" si="26"/>
        <v>0</v>
      </c>
      <c r="I81" s="189">
        <f t="shared" si="26"/>
        <v>0</v>
      </c>
      <c r="J81" s="189">
        <f t="shared" si="26"/>
        <v>0</v>
      </c>
      <c r="K81" s="189">
        <f t="shared" si="26"/>
        <v>0</v>
      </c>
      <c r="L81" s="190"/>
    </row>
    <row r="82" spans="1:12" s="173" customFormat="1" ht="12" hidden="1">
      <c r="A82" s="191" t="s">
        <v>637</v>
      </c>
      <c r="B82" s="192"/>
      <c r="C82" s="193"/>
      <c r="D82" s="194"/>
      <c r="E82" s="194"/>
      <c r="F82" s="195"/>
      <c r="G82" s="195"/>
      <c r="H82" s="195"/>
      <c r="I82" s="195"/>
      <c r="J82" s="195"/>
      <c r="K82" s="195"/>
      <c r="L82" s="215"/>
    </row>
    <row r="83" spans="1:12" s="173" customFormat="1" ht="15" customHeight="1" hidden="1">
      <c r="A83" s="185" t="s">
        <v>638</v>
      </c>
      <c r="B83" s="186" t="s">
        <v>363</v>
      </c>
      <c r="C83" s="187" t="s">
        <v>365</v>
      </c>
      <c r="D83" s="188">
        <v>129</v>
      </c>
      <c r="E83" s="188">
        <v>213</v>
      </c>
      <c r="F83" s="189">
        <f aca="true" t="shared" si="27" ref="F83:K83">SUM(F84+F85+F86+F87+F88+F89+F90)</f>
        <v>0</v>
      </c>
      <c r="G83" s="189">
        <f t="shared" si="27"/>
        <v>0</v>
      </c>
      <c r="H83" s="189">
        <f t="shared" si="27"/>
        <v>0</v>
      </c>
      <c r="I83" s="189">
        <f t="shared" si="27"/>
        <v>0</v>
      </c>
      <c r="J83" s="189">
        <f t="shared" si="27"/>
        <v>0</v>
      </c>
      <c r="K83" s="189">
        <f t="shared" si="27"/>
        <v>0</v>
      </c>
      <c r="L83" s="190"/>
    </row>
    <row r="84" spans="1:12" s="173" customFormat="1" ht="70.5" customHeight="1" hidden="1">
      <c r="A84" s="197" t="s">
        <v>762</v>
      </c>
      <c r="B84" s="192" t="s">
        <v>363</v>
      </c>
      <c r="C84" s="193" t="s">
        <v>365</v>
      </c>
      <c r="D84" s="194">
        <v>129</v>
      </c>
      <c r="E84" s="194">
        <v>213</v>
      </c>
      <c r="F84" s="195">
        <f>SUM(G84+H84)</f>
        <v>0</v>
      </c>
      <c r="G84" s="195">
        <v>0</v>
      </c>
      <c r="H84" s="195">
        <v>0</v>
      </c>
      <c r="I84" s="195">
        <f>SUM(J84+K84)</f>
        <v>0</v>
      </c>
      <c r="J84" s="195">
        <v>0</v>
      </c>
      <c r="K84" s="195">
        <v>0</v>
      </c>
      <c r="L84" s="215" t="s">
        <v>639</v>
      </c>
    </row>
    <row r="85" spans="1:12" s="173" customFormat="1" ht="70.5" customHeight="1" hidden="1">
      <c r="A85" s="197" t="s">
        <v>763</v>
      </c>
      <c r="B85" s="192" t="s">
        <v>363</v>
      </c>
      <c r="C85" s="193" t="s">
        <v>365</v>
      </c>
      <c r="D85" s="194">
        <v>129</v>
      </c>
      <c r="E85" s="194">
        <v>213</v>
      </c>
      <c r="F85" s="195">
        <f aca="true" t="shared" si="28" ref="F85:F90">SUM(G85+H85)</f>
        <v>0</v>
      </c>
      <c r="G85" s="195">
        <v>0</v>
      </c>
      <c r="H85" s="195">
        <v>0</v>
      </c>
      <c r="I85" s="195">
        <f aca="true" t="shared" si="29" ref="I85:I90">SUM(J85+K85)</f>
        <v>0</v>
      </c>
      <c r="J85" s="195">
        <v>0</v>
      </c>
      <c r="K85" s="195">
        <v>0</v>
      </c>
      <c r="L85" s="215" t="s">
        <v>639</v>
      </c>
    </row>
    <row r="86" spans="1:12" s="173" customFormat="1" ht="84.75" customHeight="1" hidden="1">
      <c r="A86" s="197" t="s">
        <v>869</v>
      </c>
      <c r="B86" s="192" t="s">
        <v>363</v>
      </c>
      <c r="C86" s="193" t="s">
        <v>365</v>
      </c>
      <c r="D86" s="194">
        <v>129</v>
      </c>
      <c r="E86" s="194">
        <v>213</v>
      </c>
      <c r="F86" s="195">
        <f t="shared" si="28"/>
        <v>0</v>
      </c>
      <c r="G86" s="195">
        <v>0</v>
      </c>
      <c r="H86" s="195">
        <v>0</v>
      </c>
      <c r="I86" s="195">
        <f t="shared" si="29"/>
        <v>0</v>
      </c>
      <c r="J86" s="195">
        <v>0</v>
      </c>
      <c r="K86" s="195">
        <v>0</v>
      </c>
      <c r="L86" s="196" t="s">
        <v>641</v>
      </c>
    </row>
    <row r="87" spans="1:12" s="173" customFormat="1" ht="90" customHeight="1" hidden="1">
      <c r="A87" s="197" t="s">
        <v>880</v>
      </c>
      <c r="B87" s="192" t="s">
        <v>363</v>
      </c>
      <c r="C87" s="193" t="s">
        <v>365</v>
      </c>
      <c r="D87" s="194">
        <v>129</v>
      </c>
      <c r="E87" s="194">
        <v>213</v>
      </c>
      <c r="F87" s="195">
        <f t="shared" si="28"/>
        <v>0</v>
      </c>
      <c r="G87" s="195">
        <v>0</v>
      </c>
      <c r="H87" s="195">
        <v>0</v>
      </c>
      <c r="I87" s="195">
        <f t="shared" si="29"/>
        <v>0</v>
      </c>
      <c r="J87" s="195">
        <v>0</v>
      </c>
      <c r="K87" s="195">
        <v>0</v>
      </c>
      <c r="L87" s="196" t="s">
        <v>653</v>
      </c>
    </row>
    <row r="88" spans="1:12" s="173" customFormat="1" ht="71.25" customHeight="1" hidden="1">
      <c r="A88" s="197" t="s">
        <v>881</v>
      </c>
      <c r="B88" s="192" t="s">
        <v>363</v>
      </c>
      <c r="C88" s="193" t="s">
        <v>365</v>
      </c>
      <c r="D88" s="194">
        <v>129</v>
      </c>
      <c r="E88" s="194">
        <v>213</v>
      </c>
      <c r="F88" s="195">
        <f t="shared" si="28"/>
        <v>0</v>
      </c>
      <c r="G88" s="195">
        <v>0</v>
      </c>
      <c r="H88" s="195">
        <v>0</v>
      </c>
      <c r="I88" s="195">
        <f t="shared" si="29"/>
        <v>0</v>
      </c>
      <c r="J88" s="195">
        <v>0</v>
      </c>
      <c r="K88" s="195">
        <v>0</v>
      </c>
      <c r="L88" s="196" t="s">
        <v>653</v>
      </c>
    </row>
    <row r="89" spans="1:12" s="173" customFormat="1" ht="95.25" customHeight="1" hidden="1">
      <c r="A89" s="197" t="s">
        <v>882</v>
      </c>
      <c r="B89" s="192" t="s">
        <v>363</v>
      </c>
      <c r="C89" s="193" t="s">
        <v>365</v>
      </c>
      <c r="D89" s="194">
        <v>129</v>
      </c>
      <c r="E89" s="194">
        <v>213</v>
      </c>
      <c r="F89" s="195">
        <f t="shared" si="28"/>
        <v>0</v>
      </c>
      <c r="G89" s="195">
        <v>0</v>
      </c>
      <c r="H89" s="195">
        <v>0</v>
      </c>
      <c r="I89" s="195">
        <f t="shared" si="29"/>
        <v>0</v>
      </c>
      <c r="J89" s="195">
        <v>0</v>
      </c>
      <c r="K89" s="195">
        <v>0</v>
      </c>
      <c r="L89" s="196" t="s">
        <v>654</v>
      </c>
    </row>
    <row r="90" spans="1:12" s="173" customFormat="1" ht="71.25" customHeight="1" hidden="1">
      <c r="A90" s="197" t="s">
        <v>883</v>
      </c>
      <c r="B90" s="192" t="s">
        <v>363</v>
      </c>
      <c r="C90" s="193" t="s">
        <v>365</v>
      </c>
      <c r="D90" s="194">
        <v>129</v>
      </c>
      <c r="E90" s="194">
        <v>213</v>
      </c>
      <c r="F90" s="195">
        <f t="shared" si="28"/>
        <v>0</v>
      </c>
      <c r="G90" s="195">
        <v>0</v>
      </c>
      <c r="H90" s="195">
        <v>0</v>
      </c>
      <c r="I90" s="195">
        <f t="shared" si="29"/>
        <v>0</v>
      </c>
      <c r="J90" s="195">
        <v>0</v>
      </c>
      <c r="K90" s="195">
        <v>0</v>
      </c>
      <c r="L90" s="196" t="s">
        <v>654</v>
      </c>
    </row>
    <row r="91" spans="1:12" s="204" customFormat="1" ht="18" customHeight="1">
      <c r="A91" s="198" t="s">
        <v>764</v>
      </c>
      <c r="B91" s="186" t="s">
        <v>363</v>
      </c>
      <c r="C91" s="186" t="s">
        <v>365</v>
      </c>
      <c r="D91" s="186" t="s">
        <v>366</v>
      </c>
      <c r="E91" s="186"/>
      <c r="F91" s="189">
        <f aca="true" t="shared" si="30" ref="F91:K91">F93+F99+F106+F117+F122</f>
        <v>6414</v>
      </c>
      <c r="G91" s="189">
        <f t="shared" si="30"/>
        <v>6414</v>
      </c>
      <c r="H91" s="189">
        <f t="shared" si="30"/>
        <v>0</v>
      </c>
      <c r="I91" s="189">
        <f t="shared" si="30"/>
        <v>4883.03</v>
      </c>
      <c r="J91" s="189">
        <f t="shared" si="30"/>
        <v>4883.03</v>
      </c>
      <c r="K91" s="189">
        <f t="shared" si="30"/>
        <v>0</v>
      </c>
      <c r="L91" s="283"/>
    </row>
    <row r="92" spans="1:12" s="173" customFormat="1" ht="12.75" customHeight="1">
      <c r="A92" s="200" t="s">
        <v>646</v>
      </c>
      <c r="B92" s="201"/>
      <c r="C92" s="201"/>
      <c r="D92" s="201"/>
      <c r="E92" s="201"/>
      <c r="F92" s="202"/>
      <c r="G92" s="202"/>
      <c r="H92" s="203"/>
      <c r="I92" s="203"/>
      <c r="J92" s="203"/>
      <c r="K92" s="203"/>
      <c r="L92" s="282"/>
    </row>
    <row r="93" spans="1:12" s="204" customFormat="1" ht="18" customHeight="1">
      <c r="A93" s="198" t="s">
        <v>647</v>
      </c>
      <c r="B93" s="186" t="s">
        <v>363</v>
      </c>
      <c r="C93" s="186" t="s">
        <v>365</v>
      </c>
      <c r="D93" s="186" t="s">
        <v>366</v>
      </c>
      <c r="E93" s="186" t="s">
        <v>648</v>
      </c>
      <c r="F93" s="189">
        <f aca="true" t="shared" si="31" ref="F93:K93">SUM(F94+F95+F96+F97+F98)</f>
        <v>6414</v>
      </c>
      <c r="G93" s="189">
        <f t="shared" si="31"/>
        <v>6414</v>
      </c>
      <c r="H93" s="189">
        <f t="shared" si="31"/>
        <v>0</v>
      </c>
      <c r="I93" s="189">
        <f t="shared" si="31"/>
        <v>4883.03</v>
      </c>
      <c r="J93" s="189">
        <f t="shared" si="31"/>
        <v>4883.03</v>
      </c>
      <c r="K93" s="189">
        <f t="shared" si="31"/>
        <v>0</v>
      </c>
      <c r="L93" s="283"/>
    </row>
    <row r="94" spans="1:12" s="173" customFormat="1" ht="60" customHeight="1">
      <c r="A94" s="205" t="s">
        <v>884</v>
      </c>
      <c r="B94" s="201" t="s">
        <v>363</v>
      </c>
      <c r="C94" s="201" t="s">
        <v>365</v>
      </c>
      <c r="D94" s="201" t="s">
        <v>366</v>
      </c>
      <c r="E94" s="201" t="s">
        <v>648</v>
      </c>
      <c r="F94" s="202">
        <f>SUM(G94+H94)</f>
        <v>0</v>
      </c>
      <c r="G94" s="202">
        <v>0</v>
      </c>
      <c r="H94" s="203">
        <v>0</v>
      </c>
      <c r="I94" s="203">
        <f>SUM(J94+K94)</f>
        <v>4883.03</v>
      </c>
      <c r="J94" s="203">
        <v>4883.03</v>
      </c>
      <c r="K94" s="203">
        <v>0</v>
      </c>
      <c r="L94" s="282" t="s">
        <v>885</v>
      </c>
    </row>
    <row r="95" spans="1:12" s="173" customFormat="1" ht="48" customHeight="1" hidden="1">
      <c r="A95" s="205" t="s">
        <v>886</v>
      </c>
      <c r="B95" s="201" t="s">
        <v>363</v>
      </c>
      <c r="C95" s="201" t="s">
        <v>365</v>
      </c>
      <c r="D95" s="201" t="s">
        <v>366</v>
      </c>
      <c r="E95" s="201" t="s">
        <v>648</v>
      </c>
      <c r="F95" s="202">
        <f>SUM(G95+H95)</f>
        <v>0</v>
      </c>
      <c r="G95" s="202">
        <v>0</v>
      </c>
      <c r="H95" s="203">
        <v>0</v>
      </c>
      <c r="I95" s="203">
        <f>SUM(J95+K95)</f>
        <v>0</v>
      </c>
      <c r="J95" s="203">
        <v>0</v>
      </c>
      <c r="K95" s="203">
        <v>0</v>
      </c>
      <c r="L95" s="282" t="s">
        <v>887</v>
      </c>
    </row>
    <row r="96" spans="1:12" s="173" customFormat="1" ht="43.5" customHeight="1">
      <c r="A96" s="232" t="s">
        <v>888</v>
      </c>
      <c r="B96" s="201" t="s">
        <v>363</v>
      </c>
      <c r="C96" s="201" t="s">
        <v>365</v>
      </c>
      <c r="D96" s="201" t="s">
        <v>366</v>
      </c>
      <c r="E96" s="201" t="s">
        <v>648</v>
      </c>
      <c r="F96" s="202">
        <f>SUM(G96+H96)</f>
        <v>5546</v>
      </c>
      <c r="G96" s="202">
        <v>5546</v>
      </c>
      <c r="H96" s="203">
        <v>0</v>
      </c>
      <c r="I96" s="203">
        <f>SUM(J96+K96)</f>
        <v>0</v>
      </c>
      <c r="J96" s="203">
        <v>0</v>
      </c>
      <c r="K96" s="203">
        <v>0</v>
      </c>
      <c r="L96" s="282" t="s">
        <v>889</v>
      </c>
    </row>
    <row r="97" spans="1:12" s="173" customFormat="1" ht="48.75" customHeight="1">
      <c r="A97" s="205" t="s">
        <v>890</v>
      </c>
      <c r="B97" s="201" t="s">
        <v>363</v>
      </c>
      <c r="C97" s="201" t="s">
        <v>365</v>
      </c>
      <c r="D97" s="201" t="s">
        <v>366</v>
      </c>
      <c r="E97" s="201" t="s">
        <v>648</v>
      </c>
      <c r="F97" s="202">
        <f>SUM(G97+H97)</f>
        <v>868</v>
      </c>
      <c r="G97" s="202">
        <v>868</v>
      </c>
      <c r="H97" s="203">
        <v>0</v>
      </c>
      <c r="I97" s="203">
        <f>SUM(J97+K97)</f>
        <v>0</v>
      </c>
      <c r="J97" s="203">
        <v>0</v>
      </c>
      <c r="K97" s="203">
        <v>0</v>
      </c>
      <c r="L97" s="208" t="s">
        <v>665</v>
      </c>
    </row>
    <row r="98" spans="1:12" s="173" customFormat="1" ht="48.75" customHeight="1" hidden="1">
      <c r="A98" s="205" t="s">
        <v>728</v>
      </c>
      <c r="B98" s="201" t="s">
        <v>363</v>
      </c>
      <c r="C98" s="201" t="s">
        <v>365</v>
      </c>
      <c r="D98" s="201" t="s">
        <v>366</v>
      </c>
      <c r="E98" s="201" t="s">
        <v>648</v>
      </c>
      <c r="F98" s="202">
        <f>SUM(G98+H98)</f>
        <v>0</v>
      </c>
      <c r="G98" s="202">
        <v>0</v>
      </c>
      <c r="H98" s="203">
        <v>0</v>
      </c>
      <c r="I98" s="203">
        <f>SUM(J98+K98)</f>
        <v>0</v>
      </c>
      <c r="J98" s="203">
        <v>0</v>
      </c>
      <c r="K98" s="203">
        <v>0</v>
      </c>
      <c r="L98" s="208" t="s">
        <v>727</v>
      </c>
    </row>
    <row r="99" spans="1:12" s="204" customFormat="1" ht="18" customHeight="1" hidden="1">
      <c r="A99" s="233" t="s">
        <v>666</v>
      </c>
      <c r="B99" s="186" t="s">
        <v>363</v>
      </c>
      <c r="C99" s="186" t="s">
        <v>365</v>
      </c>
      <c r="D99" s="186" t="s">
        <v>366</v>
      </c>
      <c r="E99" s="186" t="s">
        <v>667</v>
      </c>
      <c r="F99" s="199">
        <f aca="true" t="shared" si="32" ref="F99:K99">SUM(F102+F103+F104+F105)</f>
        <v>0</v>
      </c>
      <c r="G99" s="199">
        <f t="shared" si="32"/>
        <v>0</v>
      </c>
      <c r="H99" s="199">
        <f t="shared" si="32"/>
        <v>0</v>
      </c>
      <c r="I99" s="199">
        <f t="shared" si="32"/>
        <v>0</v>
      </c>
      <c r="J99" s="199">
        <f t="shared" si="32"/>
        <v>0</v>
      </c>
      <c r="K99" s="199">
        <f t="shared" si="32"/>
        <v>0</v>
      </c>
      <c r="L99" s="291"/>
    </row>
    <row r="100" spans="1:12" s="173" customFormat="1" ht="12.75" customHeight="1" hidden="1">
      <c r="A100" s="232" t="s">
        <v>637</v>
      </c>
      <c r="B100" s="201"/>
      <c r="C100" s="201"/>
      <c r="D100" s="201"/>
      <c r="E100" s="201"/>
      <c r="F100" s="202"/>
      <c r="G100" s="202"/>
      <c r="H100" s="203"/>
      <c r="I100" s="203"/>
      <c r="J100" s="203"/>
      <c r="K100" s="203"/>
      <c r="L100" s="282"/>
    </row>
    <row r="101" spans="1:12" s="173" customFormat="1" ht="64.5" customHeight="1" hidden="1">
      <c r="A101" s="205" t="s">
        <v>668</v>
      </c>
      <c r="B101" s="201" t="s">
        <v>363</v>
      </c>
      <c r="C101" s="201" t="s">
        <v>365</v>
      </c>
      <c r="D101" s="201" t="s">
        <v>366</v>
      </c>
      <c r="E101" s="201" t="s">
        <v>667</v>
      </c>
      <c r="F101" s="202">
        <f>SUM(G101+H101)</f>
        <v>0</v>
      </c>
      <c r="G101" s="202">
        <v>0</v>
      </c>
      <c r="H101" s="203">
        <v>0</v>
      </c>
      <c r="I101" s="203">
        <f>SUM(J101+K101)</f>
        <v>0</v>
      </c>
      <c r="J101" s="203">
        <v>0</v>
      </c>
      <c r="K101" s="203">
        <v>0</v>
      </c>
      <c r="L101" s="282" t="s">
        <v>669</v>
      </c>
    </row>
    <row r="102" spans="1:12" s="173" customFormat="1" ht="73.5" customHeight="1" hidden="1">
      <c r="A102" s="234" t="s">
        <v>670</v>
      </c>
      <c r="B102" s="201" t="s">
        <v>363</v>
      </c>
      <c r="C102" s="201" t="s">
        <v>365</v>
      </c>
      <c r="D102" s="201" t="s">
        <v>366</v>
      </c>
      <c r="E102" s="201" t="s">
        <v>667</v>
      </c>
      <c r="F102" s="202">
        <f>SUM(G102+H102)</f>
        <v>0</v>
      </c>
      <c r="G102" s="202">
        <v>0</v>
      </c>
      <c r="H102" s="203">
        <v>0</v>
      </c>
      <c r="I102" s="203">
        <f>SUM(J102+K102)</f>
        <v>0</v>
      </c>
      <c r="J102" s="203">
        <v>0</v>
      </c>
      <c r="K102" s="203">
        <v>0</v>
      </c>
      <c r="L102" s="282" t="s">
        <v>671</v>
      </c>
    </row>
    <row r="103" spans="1:12" s="173" customFormat="1" ht="70.5" customHeight="1" hidden="1">
      <c r="A103" s="234" t="s">
        <v>891</v>
      </c>
      <c r="B103" s="201" t="s">
        <v>363</v>
      </c>
      <c r="C103" s="201" t="s">
        <v>365</v>
      </c>
      <c r="D103" s="201" t="s">
        <v>366</v>
      </c>
      <c r="E103" s="201" t="s">
        <v>667</v>
      </c>
      <c r="F103" s="202">
        <f>SUM(G103+H103)</f>
        <v>0</v>
      </c>
      <c r="G103" s="202">
        <v>0</v>
      </c>
      <c r="H103" s="203">
        <v>0</v>
      </c>
      <c r="I103" s="203">
        <f>SUM(J103+K103)</f>
        <v>0</v>
      </c>
      <c r="J103" s="203">
        <v>0</v>
      </c>
      <c r="K103" s="203">
        <v>0</v>
      </c>
      <c r="L103" s="282" t="s">
        <v>892</v>
      </c>
    </row>
    <row r="104" spans="1:12" s="173" customFormat="1" ht="73.5" customHeight="1" hidden="1">
      <c r="A104" s="234" t="s">
        <v>893</v>
      </c>
      <c r="B104" s="201" t="s">
        <v>363</v>
      </c>
      <c r="C104" s="201" t="s">
        <v>365</v>
      </c>
      <c r="D104" s="201" t="s">
        <v>366</v>
      </c>
      <c r="E104" s="201" t="s">
        <v>667</v>
      </c>
      <c r="F104" s="202">
        <f>SUM(G104+H104)</f>
        <v>0</v>
      </c>
      <c r="G104" s="203">
        <v>0</v>
      </c>
      <c r="H104" s="203">
        <v>0</v>
      </c>
      <c r="I104" s="203">
        <f>SUM(J104+K104)</f>
        <v>0</v>
      </c>
      <c r="J104" s="203">
        <v>0</v>
      </c>
      <c r="K104" s="203">
        <v>0</v>
      </c>
      <c r="L104" s="282" t="s">
        <v>894</v>
      </c>
    </row>
    <row r="105" spans="1:12" s="173" customFormat="1" ht="83.25" customHeight="1" hidden="1">
      <c r="A105" s="205" t="s">
        <v>895</v>
      </c>
      <c r="B105" s="201" t="s">
        <v>363</v>
      </c>
      <c r="C105" s="201" t="s">
        <v>365</v>
      </c>
      <c r="D105" s="201" t="s">
        <v>366</v>
      </c>
      <c r="E105" s="201" t="s">
        <v>667</v>
      </c>
      <c r="F105" s="202">
        <f>SUM(G105+H105)</f>
        <v>0</v>
      </c>
      <c r="G105" s="202">
        <v>0</v>
      </c>
      <c r="H105" s="203">
        <v>0</v>
      </c>
      <c r="I105" s="203">
        <f>SUM(J105+K105)</f>
        <v>0</v>
      </c>
      <c r="J105" s="203">
        <v>0</v>
      </c>
      <c r="K105" s="203">
        <v>0</v>
      </c>
      <c r="L105" s="282" t="s">
        <v>672</v>
      </c>
    </row>
    <row r="106" spans="1:12" s="204" customFormat="1" ht="25.5" customHeight="1" hidden="1">
      <c r="A106" s="233" t="s">
        <v>673</v>
      </c>
      <c r="B106" s="186" t="s">
        <v>363</v>
      </c>
      <c r="C106" s="186" t="s">
        <v>365</v>
      </c>
      <c r="D106" s="186" t="s">
        <v>366</v>
      </c>
      <c r="E106" s="186" t="s">
        <v>674</v>
      </c>
      <c r="F106" s="199">
        <f aca="true" t="shared" si="33" ref="F106:K106">SUM(F109+F110+F111+F112+F113+F114+F115+F116)</f>
        <v>0</v>
      </c>
      <c r="G106" s="199">
        <f t="shared" si="33"/>
        <v>0</v>
      </c>
      <c r="H106" s="199">
        <f t="shared" si="33"/>
        <v>0</v>
      </c>
      <c r="I106" s="199">
        <f t="shared" si="33"/>
        <v>0</v>
      </c>
      <c r="J106" s="199">
        <f t="shared" si="33"/>
        <v>0</v>
      </c>
      <c r="K106" s="199">
        <f t="shared" si="33"/>
        <v>0</v>
      </c>
      <c r="L106" s="291"/>
    </row>
    <row r="107" spans="1:12" s="173" customFormat="1" ht="12.75" customHeight="1" hidden="1">
      <c r="A107" s="232" t="s">
        <v>637</v>
      </c>
      <c r="B107" s="201"/>
      <c r="C107" s="201"/>
      <c r="D107" s="201"/>
      <c r="E107" s="201"/>
      <c r="F107" s="202"/>
      <c r="G107" s="202"/>
      <c r="H107" s="203"/>
      <c r="I107" s="203"/>
      <c r="J107" s="203"/>
      <c r="K107" s="203"/>
      <c r="L107" s="282"/>
    </row>
    <row r="108" spans="1:12" s="173" customFormat="1" ht="72.75" customHeight="1" hidden="1">
      <c r="A108" s="235" t="s">
        <v>896</v>
      </c>
      <c r="B108" s="201" t="s">
        <v>363</v>
      </c>
      <c r="C108" s="201" t="s">
        <v>365</v>
      </c>
      <c r="D108" s="201" t="s">
        <v>366</v>
      </c>
      <c r="E108" s="201" t="s">
        <v>674</v>
      </c>
      <c r="F108" s="202">
        <f>SUM(G108+H108)</f>
        <v>0</v>
      </c>
      <c r="G108" s="202">
        <v>0</v>
      </c>
      <c r="H108" s="203">
        <v>0</v>
      </c>
      <c r="I108" s="203">
        <f>SUM(J108+K108)</f>
        <v>0</v>
      </c>
      <c r="J108" s="203">
        <v>0</v>
      </c>
      <c r="K108" s="203">
        <v>0</v>
      </c>
      <c r="L108" s="282" t="s">
        <v>897</v>
      </c>
    </row>
    <row r="109" spans="1:12" s="173" customFormat="1" ht="72.75" customHeight="1" hidden="1">
      <c r="A109" s="235" t="s">
        <v>729</v>
      </c>
      <c r="B109" s="201" t="s">
        <v>363</v>
      </c>
      <c r="C109" s="201" t="s">
        <v>365</v>
      </c>
      <c r="D109" s="201" t="s">
        <v>366</v>
      </c>
      <c r="E109" s="201" t="s">
        <v>674</v>
      </c>
      <c r="F109" s="202">
        <f aca="true" t="shared" si="34" ref="F109:F116">SUM(G109+H109)</f>
        <v>0</v>
      </c>
      <c r="G109" s="202">
        <v>0</v>
      </c>
      <c r="H109" s="203">
        <v>0</v>
      </c>
      <c r="I109" s="203">
        <f aca="true" t="shared" si="35" ref="I109:I116">SUM(J109+K109)</f>
        <v>0</v>
      </c>
      <c r="J109" s="203">
        <v>0</v>
      </c>
      <c r="K109" s="203">
        <v>0</v>
      </c>
      <c r="L109" s="282" t="s">
        <v>898</v>
      </c>
    </row>
    <row r="110" spans="1:12" s="173" customFormat="1" ht="33" customHeight="1" hidden="1">
      <c r="A110" s="197" t="s">
        <v>899</v>
      </c>
      <c r="B110" s="201" t="s">
        <v>363</v>
      </c>
      <c r="C110" s="201" t="s">
        <v>365</v>
      </c>
      <c r="D110" s="201" t="s">
        <v>366</v>
      </c>
      <c r="E110" s="201" t="s">
        <v>674</v>
      </c>
      <c r="F110" s="202">
        <f t="shared" si="34"/>
        <v>0</v>
      </c>
      <c r="G110" s="202">
        <v>0</v>
      </c>
      <c r="H110" s="203">
        <v>0</v>
      </c>
      <c r="I110" s="203">
        <f t="shared" si="35"/>
        <v>0</v>
      </c>
      <c r="J110" s="203">
        <v>0</v>
      </c>
      <c r="K110" s="203">
        <v>0</v>
      </c>
      <c r="L110" s="282" t="s">
        <v>900</v>
      </c>
    </row>
    <row r="111" spans="1:12" s="173" customFormat="1" ht="75.75" customHeight="1" hidden="1">
      <c r="A111" s="197" t="s">
        <v>901</v>
      </c>
      <c r="B111" s="201" t="s">
        <v>363</v>
      </c>
      <c r="C111" s="201" t="s">
        <v>365</v>
      </c>
      <c r="D111" s="201" t="s">
        <v>366</v>
      </c>
      <c r="E111" s="201" t="s">
        <v>674</v>
      </c>
      <c r="F111" s="202">
        <f t="shared" si="34"/>
        <v>0</v>
      </c>
      <c r="G111" s="202">
        <v>0</v>
      </c>
      <c r="H111" s="203">
        <v>0</v>
      </c>
      <c r="I111" s="203">
        <f t="shared" si="35"/>
        <v>0</v>
      </c>
      <c r="J111" s="203">
        <v>0</v>
      </c>
      <c r="K111" s="203">
        <v>0</v>
      </c>
      <c r="L111" s="215" t="s">
        <v>663</v>
      </c>
    </row>
    <row r="112" spans="1:12" s="173" customFormat="1" ht="71.25" customHeight="1" hidden="1">
      <c r="A112" s="197" t="s">
        <v>902</v>
      </c>
      <c r="B112" s="201" t="s">
        <v>363</v>
      </c>
      <c r="C112" s="201" t="s">
        <v>365</v>
      </c>
      <c r="D112" s="201" t="s">
        <v>366</v>
      </c>
      <c r="E112" s="201" t="s">
        <v>674</v>
      </c>
      <c r="F112" s="202">
        <f t="shared" si="34"/>
        <v>0</v>
      </c>
      <c r="G112" s="202">
        <v>0</v>
      </c>
      <c r="H112" s="203">
        <v>0</v>
      </c>
      <c r="I112" s="203">
        <f t="shared" si="35"/>
        <v>0</v>
      </c>
      <c r="J112" s="203">
        <v>0</v>
      </c>
      <c r="K112" s="203">
        <v>0</v>
      </c>
      <c r="L112" s="282" t="s">
        <v>903</v>
      </c>
    </row>
    <row r="113" spans="1:12" s="173" customFormat="1" ht="82.5" customHeight="1" hidden="1">
      <c r="A113" s="197" t="s">
        <v>904</v>
      </c>
      <c r="B113" s="201" t="s">
        <v>363</v>
      </c>
      <c r="C113" s="201" t="s">
        <v>365</v>
      </c>
      <c r="D113" s="201" t="s">
        <v>366</v>
      </c>
      <c r="E113" s="201" t="s">
        <v>674</v>
      </c>
      <c r="F113" s="202">
        <f t="shared" si="34"/>
        <v>0</v>
      </c>
      <c r="G113" s="202">
        <v>0</v>
      </c>
      <c r="H113" s="203">
        <v>0</v>
      </c>
      <c r="I113" s="203">
        <f t="shared" si="35"/>
        <v>0</v>
      </c>
      <c r="J113" s="203">
        <v>0</v>
      </c>
      <c r="K113" s="203">
        <v>0</v>
      </c>
      <c r="L113" s="196" t="s">
        <v>641</v>
      </c>
    </row>
    <row r="114" spans="1:12" s="173" customFormat="1" ht="76.5" customHeight="1" hidden="1">
      <c r="A114" s="197" t="s">
        <v>905</v>
      </c>
      <c r="B114" s="201" t="s">
        <v>363</v>
      </c>
      <c r="C114" s="201" t="s">
        <v>365</v>
      </c>
      <c r="D114" s="201" t="s">
        <v>366</v>
      </c>
      <c r="E114" s="201" t="s">
        <v>674</v>
      </c>
      <c r="F114" s="202">
        <f t="shared" si="34"/>
        <v>0</v>
      </c>
      <c r="G114" s="202">
        <v>0</v>
      </c>
      <c r="H114" s="203">
        <v>0</v>
      </c>
      <c r="I114" s="203">
        <f t="shared" si="35"/>
        <v>0</v>
      </c>
      <c r="J114" s="203">
        <v>0</v>
      </c>
      <c r="K114" s="203">
        <v>0</v>
      </c>
      <c r="L114" s="196" t="s">
        <v>653</v>
      </c>
    </row>
    <row r="115" spans="1:12" s="173" customFormat="1" ht="76.5" customHeight="1" hidden="1">
      <c r="A115" s="197" t="s">
        <v>906</v>
      </c>
      <c r="B115" s="201" t="s">
        <v>363</v>
      </c>
      <c r="C115" s="201" t="s">
        <v>365</v>
      </c>
      <c r="D115" s="201" t="s">
        <v>366</v>
      </c>
      <c r="E115" s="201" t="s">
        <v>674</v>
      </c>
      <c r="F115" s="202">
        <f t="shared" si="34"/>
        <v>0</v>
      </c>
      <c r="G115" s="202">
        <v>0</v>
      </c>
      <c r="H115" s="203">
        <v>0</v>
      </c>
      <c r="I115" s="203">
        <f t="shared" si="35"/>
        <v>0</v>
      </c>
      <c r="J115" s="203">
        <v>0</v>
      </c>
      <c r="K115" s="203">
        <v>0</v>
      </c>
      <c r="L115" s="196" t="s">
        <v>654</v>
      </c>
    </row>
    <row r="116" spans="1:12" s="173" customFormat="1" ht="66.75" customHeight="1" hidden="1">
      <c r="A116" s="235" t="s">
        <v>907</v>
      </c>
      <c r="B116" s="201" t="s">
        <v>363</v>
      </c>
      <c r="C116" s="201" t="s">
        <v>365</v>
      </c>
      <c r="D116" s="201" t="s">
        <v>366</v>
      </c>
      <c r="E116" s="201" t="s">
        <v>674</v>
      </c>
      <c r="F116" s="202">
        <f t="shared" si="34"/>
        <v>0</v>
      </c>
      <c r="G116" s="202">
        <v>0</v>
      </c>
      <c r="H116" s="203">
        <v>0</v>
      </c>
      <c r="I116" s="203">
        <f t="shared" si="35"/>
        <v>0</v>
      </c>
      <c r="J116" s="203">
        <v>0</v>
      </c>
      <c r="K116" s="203">
        <v>0</v>
      </c>
      <c r="L116" s="196" t="s">
        <v>908</v>
      </c>
    </row>
    <row r="117" spans="1:12" s="204" customFormat="1" ht="18" customHeight="1" hidden="1">
      <c r="A117" s="233" t="s">
        <v>12</v>
      </c>
      <c r="B117" s="186" t="s">
        <v>363</v>
      </c>
      <c r="C117" s="186" t="s">
        <v>365</v>
      </c>
      <c r="D117" s="186" t="s">
        <v>366</v>
      </c>
      <c r="E117" s="186" t="s">
        <v>675</v>
      </c>
      <c r="F117" s="199">
        <f aca="true" t="shared" si="36" ref="F117:K117">SUM(F119+F120+F121)</f>
        <v>0</v>
      </c>
      <c r="G117" s="199">
        <f t="shared" si="36"/>
        <v>0</v>
      </c>
      <c r="H117" s="199">
        <f t="shared" si="36"/>
        <v>0</v>
      </c>
      <c r="I117" s="199">
        <f t="shared" si="36"/>
        <v>0</v>
      </c>
      <c r="J117" s="199">
        <f t="shared" si="36"/>
        <v>0</v>
      </c>
      <c r="K117" s="199">
        <f t="shared" si="36"/>
        <v>0</v>
      </c>
      <c r="L117" s="291"/>
    </row>
    <row r="118" spans="1:12" s="173" customFormat="1" ht="12.75" customHeight="1" hidden="1">
      <c r="A118" s="232" t="s">
        <v>637</v>
      </c>
      <c r="B118" s="201"/>
      <c r="C118" s="201"/>
      <c r="D118" s="201"/>
      <c r="E118" s="201"/>
      <c r="F118" s="202"/>
      <c r="G118" s="202"/>
      <c r="H118" s="203"/>
      <c r="I118" s="203"/>
      <c r="J118" s="203"/>
      <c r="K118" s="203"/>
      <c r="L118" s="282"/>
    </row>
    <row r="119" spans="1:12" s="173" customFormat="1" ht="54" customHeight="1" hidden="1">
      <c r="A119" s="205" t="s">
        <v>909</v>
      </c>
      <c r="B119" s="201" t="s">
        <v>363</v>
      </c>
      <c r="C119" s="201" t="s">
        <v>365</v>
      </c>
      <c r="D119" s="201" t="s">
        <v>366</v>
      </c>
      <c r="E119" s="201" t="s">
        <v>675</v>
      </c>
      <c r="F119" s="202">
        <f>SUM(G119+H119)</f>
        <v>0</v>
      </c>
      <c r="G119" s="202">
        <v>0</v>
      </c>
      <c r="H119" s="203">
        <v>0</v>
      </c>
      <c r="I119" s="203">
        <f>SUM(J119+K119)</f>
        <v>0</v>
      </c>
      <c r="J119" s="203">
        <v>0</v>
      </c>
      <c r="K119" s="203">
        <v>0</v>
      </c>
      <c r="L119" s="282" t="s">
        <v>910</v>
      </c>
    </row>
    <row r="120" spans="1:12" s="173" customFormat="1" ht="46.5" customHeight="1" hidden="1">
      <c r="A120" s="205" t="s">
        <v>731</v>
      </c>
      <c r="B120" s="201" t="s">
        <v>363</v>
      </c>
      <c r="C120" s="201" t="s">
        <v>365</v>
      </c>
      <c r="D120" s="201" t="s">
        <v>366</v>
      </c>
      <c r="E120" s="201" t="s">
        <v>675</v>
      </c>
      <c r="F120" s="202">
        <f>SUM(G120+H120)</f>
        <v>0</v>
      </c>
      <c r="G120" s="202">
        <v>0</v>
      </c>
      <c r="H120" s="203">
        <v>0</v>
      </c>
      <c r="I120" s="203">
        <f>SUM(J120+K120)</f>
        <v>0</v>
      </c>
      <c r="J120" s="203">
        <v>0</v>
      </c>
      <c r="K120" s="203">
        <v>0</v>
      </c>
      <c r="L120" s="282" t="s">
        <v>730</v>
      </c>
    </row>
    <row r="121" spans="1:12" s="173" customFormat="1" ht="50.25" customHeight="1" hidden="1">
      <c r="A121" s="234" t="s">
        <v>676</v>
      </c>
      <c r="B121" s="201" t="s">
        <v>363</v>
      </c>
      <c r="C121" s="201" t="s">
        <v>365</v>
      </c>
      <c r="D121" s="201" t="s">
        <v>366</v>
      </c>
      <c r="E121" s="201" t="s">
        <v>675</v>
      </c>
      <c r="F121" s="202">
        <f>SUM(G121+H121)</f>
        <v>0</v>
      </c>
      <c r="G121" s="202">
        <v>0</v>
      </c>
      <c r="H121" s="203">
        <v>0</v>
      </c>
      <c r="I121" s="203">
        <f>SUM(J121+K121)</f>
        <v>0</v>
      </c>
      <c r="J121" s="203">
        <v>0</v>
      </c>
      <c r="K121" s="203">
        <v>0</v>
      </c>
      <c r="L121" s="282" t="s">
        <v>677</v>
      </c>
    </row>
    <row r="122" spans="1:12" s="204" customFormat="1" ht="24" customHeight="1" hidden="1">
      <c r="A122" s="233" t="s">
        <v>14</v>
      </c>
      <c r="B122" s="186" t="s">
        <v>363</v>
      </c>
      <c r="C122" s="186" t="s">
        <v>365</v>
      </c>
      <c r="D122" s="186" t="s">
        <v>366</v>
      </c>
      <c r="E122" s="186" t="s">
        <v>678</v>
      </c>
      <c r="F122" s="199">
        <f aca="true" t="shared" si="37" ref="F122:K122">SUM(F124+F125)</f>
        <v>0</v>
      </c>
      <c r="G122" s="199">
        <f t="shared" si="37"/>
        <v>0</v>
      </c>
      <c r="H122" s="199">
        <f t="shared" si="37"/>
        <v>0</v>
      </c>
      <c r="I122" s="199">
        <f t="shared" si="37"/>
        <v>0</v>
      </c>
      <c r="J122" s="199">
        <f t="shared" si="37"/>
        <v>0</v>
      </c>
      <c r="K122" s="199">
        <f t="shared" si="37"/>
        <v>0</v>
      </c>
      <c r="L122" s="291"/>
    </row>
    <row r="123" spans="1:12" s="173" customFormat="1" ht="12.75" customHeight="1" hidden="1">
      <c r="A123" s="232" t="s">
        <v>637</v>
      </c>
      <c r="B123" s="201"/>
      <c r="C123" s="201"/>
      <c r="D123" s="201"/>
      <c r="E123" s="201"/>
      <c r="F123" s="202"/>
      <c r="G123" s="202"/>
      <c r="H123" s="203"/>
      <c r="I123" s="203"/>
      <c r="J123" s="203"/>
      <c r="K123" s="203"/>
      <c r="L123" s="282"/>
    </row>
    <row r="124" spans="1:12" s="173" customFormat="1" ht="31.5" customHeight="1" hidden="1">
      <c r="A124" s="205" t="s">
        <v>750</v>
      </c>
      <c r="B124" s="201" t="s">
        <v>363</v>
      </c>
      <c r="C124" s="201" t="s">
        <v>365</v>
      </c>
      <c r="D124" s="201" t="s">
        <v>366</v>
      </c>
      <c r="E124" s="201" t="s">
        <v>678</v>
      </c>
      <c r="F124" s="202">
        <f>SUM(G124+H124)</f>
        <v>0</v>
      </c>
      <c r="G124" s="202">
        <v>0</v>
      </c>
      <c r="H124" s="203">
        <v>0</v>
      </c>
      <c r="I124" s="203">
        <f>SUM(J124+K124)</f>
        <v>0</v>
      </c>
      <c r="J124" s="203">
        <v>0</v>
      </c>
      <c r="K124" s="203">
        <v>0</v>
      </c>
      <c r="L124" s="282" t="s">
        <v>751</v>
      </c>
    </row>
    <row r="125" spans="1:12" s="173" customFormat="1" ht="72" customHeight="1" hidden="1">
      <c r="A125" s="205" t="s">
        <v>733</v>
      </c>
      <c r="B125" s="201" t="s">
        <v>363</v>
      </c>
      <c r="C125" s="201" t="s">
        <v>365</v>
      </c>
      <c r="D125" s="201" t="s">
        <v>366</v>
      </c>
      <c r="E125" s="201" t="s">
        <v>678</v>
      </c>
      <c r="F125" s="202">
        <f>SUM(G125+H125)</f>
        <v>0</v>
      </c>
      <c r="G125" s="202">
        <v>0</v>
      </c>
      <c r="H125" s="203">
        <v>0</v>
      </c>
      <c r="I125" s="203">
        <f>SUM(J125+K125)</f>
        <v>0</v>
      </c>
      <c r="J125" s="203">
        <v>0</v>
      </c>
      <c r="K125" s="203">
        <v>0</v>
      </c>
      <c r="L125" s="282" t="s">
        <v>732</v>
      </c>
    </row>
    <row r="126" spans="1:12" s="204" customFormat="1" ht="18" customHeight="1">
      <c r="A126" s="198" t="s">
        <v>927</v>
      </c>
      <c r="B126" s="186" t="s">
        <v>363</v>
      </c>
      <c r="C126" s="186" t="s">
        <v>365</v>
      </c>
      <c r="D126" s="186" t="s">
        <v>813</v>
      </c>
      <c r="E126" s="186"/>
      <c r="F126" s="189">
        <f>G126+H126</f>
        <v>4054.39</v>
      </c>
      <c r="G126" s="189">
        <f>G127</f>
        <v>4054.39</v>
      </c>
      <c r="H126" s="189">
        <f>H127</f>
        <v>0</v>
      </c>
      <c r="I126" s="189">
        <f>J126+K126</f>
        <v>0</v>
      </c>
      <c r="J126" s="189">
        <f>J127</f>
        <v>0</v>
      </c>
      <c r="K126" s="189">
        <f>K127</f>
        <v>0</v>
      </c>
      <c r="L126" s="283"/>
    </row>
    <row r="127" spans="1:12" s="204" customFormat="1" ht="18" customHeight="1">
      <c r="A127" s="233" t="s">
        <v>666</v>
      </c>
      <c r="B127" s="186" t="s">
        <v>363</v>
      </c>
      <c r="C127" s="186" t="s">
        <v>365</v>
      </c>
      <c r="D127" s="186" t="s">
        <v>813</v>
      </c>
      <c r="E127" s="186" t="s">
        <v>667</v>
      </c>
      <c r="F127" s="199">
        <f aca="true" t="shared" si="38" ref="F127:K127">SUM(F130+F131+F132+F133)</f>
        <v>4054.39</v>
      </c>
      <c r="G127" s="199">
        <f t="shared" si="38"/>
        <v>4054.39</v>
      </c>
      <c r="H127" s="199">
        <f t="shared" si="38"/>
        <v>0</v>
      </c>
      <c r="I127" s="199">
        <f t="shared" si="38"/>
        <v>0</v>
      </c>
      <c r="J127" s="199">
        <f t="shared" si="38"/>
        <v>0</v>
      </c>
      <c r="K127" s="199">
        <f t="shared" si="38"/>
        <v>0</v>
      </c>
      <c r="L127" s="291"/>
    </row>
    <row r="128" spans="1:12" s="173" customFormat="1" ht="12.75" customHeight="1">
      <c r="A128" s="232" t="s">
        <v>637</v>
      </c>
      <c r="B128" s="201"/>
      <c r="C128" s="201"/>
      <c r="D128" s="201"/>
      <c r="E128" s="201"/>
      <c r="F128" s="202"/>
      <c r="G128" s="202"/>
      <c r="H128" s="203"/>
      <c r="I128" s="203"/>
      <c r="J128" s="203"/>
      <c r="K128" s="203"/>
      <c r="L128" s="282"/>
    </row>
    <row r="129" spans="1:12" s="173" customFormat="1" ht="64.5" customHeight="1" hidden="1">
      <c r="A129" s="205" t="s">
        <v>668</v>
      </c>
      <c r="B129" s="201" t="s">
        <v>363</v>
      </c>
      <c r="C129" s="201" t="s">
        <v>365</v>
      </c>
      <c r="D129" s="201" t="s">
        <v>366</v>
      </c>
      <c r="E129" s="201" t="s">
        <v>667</v>
      </c>
      <c r="F129" s="202">
        <f>SUM(G129+H129)</f>
        <v>0</v>
      </c>
      <c r="G129" s="202">
        <v>0</v>
      </c>
      <c r="H129" s="203">
        <v>0</v>
      </c>
      <c r="I129" s="203">
        <f>SUM(J129+K129)</f>
        <v>0</v>
      </c>
      <c r="J129" s="203">
        <v>0</v>
      </c>
      <c r="K129" s="203">
        <v>0</v>
      </c>
      <c r="L129" s="282" t="s">
        <v>669</v>
      </c>
    </row>
    <row r="130" spans="1:12" s="173" customFormat="1" ht="73.5" customHeight="1" hidden="1">
      <c r="A130" s="234" t="s">
        <v>670</v>
      </c>
      <c r="B130" s="201" t="s">
        <v>363</v>
      </c>
      <c r="C130" s="201" t="s">
        <v>365</v>
      </c>
      <c r="D130" s="201" t="s">
        <v>366</v>
      </c>
      <c r="E130" s="201" t="s">
        <v>667</v>
      </c>
      <c r="F130" s="202">
        <f>SUM(G130+H130)</f>
        <v>0</v>
      </c>
      <c r="G130" s="202">
        <v>0</v>
      </c>
      <c r="H130" s="203">
        <v>0</v>
      </c>
      <c r="I130" s="203">
        <f>SUM(J130+K130)</f>
        <v>0</v>
      </c>
      <c r="J130" s="203">
        <v>0</v>
      </c>
      <c r="K130" s="203">
        <v>0</v>
      </c>
      <c r="L130" s="282" t="s">
        <v>671</v>
      </c>
    </row>
    <row r="131" spans="1:12" s="173" customFormat="1" ht="70.5" customHeight="1" hidden="1">
      <c r="A131" s="234" t="s">
        <v>891</v>
      </c>
      <c r="B131" s="201" t="s">
        <v>363</v>
      </c>
      <c r="C131" s="201" t="s">
        <v>365</v>
      </c>
      <c r="D131" s="201" t="s">
        <v>366</v>
      </c>
      <c r="E131" s="201" t="s">
        <v>667</v>
      </c>
      <c r="F131" s="202">
        <f>SUM(G131+H131)</f>
        <v>0</v>
      </c>
      <c r="G131" s="202">
        <v>0</v>
      </c>
      <c r="H131" s="203">
        <v>0</v>
      </c>
      <c r="I131" s="203">
        <f>SUM(J131+K131)</f>
        <v>0</v>
      </c>
      <c r="J131" s="203">
        <v>0</v>
      </c>
      <c r="K131" s="203">
        <v>0</v>
      </c>
      <c r="L131" s="282" t="s">
        <v>892</v>
      </c>
    </row>
    <row r="132" spans="1:12" s="173" customFormat="1" ht="73.5" customHeight="1">
      <c r="A132" s="234" t="s">
        <v>911</v>
      </c>
      <c r="B132" s="201" t="s">
        <v>363</v>
      </c>
      <c r="C132" s="201" t="s">
        <v>365</v>
      </c>
      <c r="D132" s="201" t="s">
        <v>366</v>
      </c>
      <c r="E132" s="201" t="s">
        <v>667</v>
      </c>
      <c r="F132" s="202">
        <f>SUM(G132+H132)</f>
        <v>4054.39</v>
      </c>
      <c r="G132" s="203">
        <v>4054.39</v>
      </c>
      <c r="H132" s="203">
        <v>0</v>
      </c>
      <c r="I132" s="203">
        <f>SUM(J132+K132)</f>
        <v>0</v>
      </c>
      <c r="J132" s="203">
        <v>0</v>
      </c>
      <c r="K132" s="203">
        <v>0</v>
      </c>
      <c r="L132" s="282" t="s">
        <v>894</v>
      </c>
    </row>
    <row r="133" spans="1:12" s="173" customFormat="1" ht="83.25" customHeight="1" hidden="1">
      <c r="A133" s="205" t="s">
        <v>895</v>
      </c>
      <c r="B133" s="201" t="s">
        <v>363</v>
      </c>
      <c r="C133" s="201" t="s">
        <v>365</v>
      </c>
      <c r="D133" s="201" t="s">
        <v>366</v>
      </c>
      <c r="E133" s="201" t="s">
        <v>667</v>
      </c>
      <c r="F133" s="202">
        <f>SUM(G133+H133)</f>
        <v>0</v>
      </c>
      <c r="G133" s="202">
        <v>0</v>
      </c>
      <c r="H133" s="203">
        <v>0</v>
      </c>
      <c r="I133" s="203">
        <f>SUM(J133+K133)</f>
        <v>0</v>
      </c>
      <c r="J133" s="203">
        <v>0</v>
      </c>
      <c r="K133" s="203">
        <v>0</v>
      </c>
      <c r="L133" s="282" t="s">
        <v>672</v>
      </c>
    </row>
    <row r="134" spans="1:12" s="204" customFormat="1" ht="18" customHeight="1" hidden="1">
      <c r="A134" s="233" t="s">
        <v>656</v>
      </c>
      <c r="B134" s="186" t="s">
        <v>363</v>
      </c>
      <c r="C134" s="186" t="s">
        <v>365</v>
      </c>
      <c r="D134" s="186" t="s">
        <v>367</v>
      </c>
      <c r="E134" s="186" t="s">
        <v>679</v>
      </c>
      <c r="F134" s="199">
        <f aca="true" t="shared" si="39" ref="F134:K134">SUM(F136)</f>
        <v>0</v>
      </c>
      <c r="G134" s="199">
        <f t="shared" si="39"/>
        <v>0</v>
      </c>
      <c r="H134" s="199">
        <f t="shared" si="39"/>
        <v>0</v>
      </c>
      <c r="I134" s="199">
        <f t="shared" si="39"/>
        <v>0</v>
      </c>
      <c r="J134" s="199">
        <f t="shared" si="39"/>
        <v>0</v>
      </c>
      <c r="K134" s="199">
        <f t="shared" si="39"/>
        <v>0</v>
      </c>
      <c r="L134" s="291"/>
    </row>
    <row r="135" spans="1:12" s="173" customFormat="1" ht="12.75" customHeight="1" hidden="1">
      <c r="A135" s="232" t="s">
        <v>637</v>
      </c>
      <c r="B135" s="201"/>
      <c r="C135" s="201"/>
      <c r="D135" s="201"/>
      <c r="E135" s="201"/>
      <c r="F135" s="202"/>
      <c r="G135" s="202"/>
      <c r="H135" s="203"/>
      <c r="I135" s="203"/>
      <c r="J135" s="203"/>
      <c r="K135" s="203"/>
      <c r="L135" s="282"/>
    </row>
    <row r="136" spans="1:12" s="204" customFormat="1" ht="18" customHeight="1" hidden="1">
      <c r="A136" s="233" t="s">
        <v>656</v>
      </c>
      <c r="B136" s="186" t="s">
        <v>363</v>
      </c>
      <c r="C136" s="186" t="s">
        <v>365</v>
      </c>
      <c r="D136" s="186" t="s">
        <v>367</v>
      </c>
      <c r="E136" s="186" t="s">
        <v>679</v>
      </c>
      <c r="F136" s="199">
        <f aca="true" t="shared" si="40" ref="F136:K136">SUM(F137)</f>
        <v>0</v>
      </c>
      <c r="G136" s="199">
        <f t="shared" si="40"/>
        <v>0</v>
      </c>
      <c r="H136" s="199">
        <f t="shared" si="40"/>
        <v>0</v>
      </c>
      <c r="I136" s="199">
        <f t="shared" si="40"/>
        <v>0</v>
      </c>
      <c r="J136" s="199">
        <f t="shared" si="40"/>
        <v>0</v>
      </c>
      <c r="K136" s="199">
        <f t="shared" si="40"/>
        <v>0</v>
      </c>
      <c r="L136" s="291"/>
    </row>
    <row r="137" spans="1:12" s="173" customFormat="1" ht="66.75" customHeight="1" hidden="1">
      <c r="A137" s="205" t="s">
        <v>680</v>
      </c>
      <c r="B137" s="201" t="s">
        <v>363</v>
      </c>
      <c r="C137" s="201" t="s">
        <v>365</v>
      </c>
      <c r="D137" s="201" t="s">
        <v>367</v>
      </c>
      <c r="E137" s="201" t="s">
        <v>679</v>
      </c>
      <c r="F137" s="202">
        <f>SUM(G137+H137)</f>
        <v>0</v>
      </c>
      <c r="G137" s="202">
        <v>0</v>
      </c>
      <c r="H137" s="203">
        <v>0</v>
      </c>
      <c r="I137" s="203">
        <f>SUM(J137+K137)</f>
        <v>0</v>
      </c>
      <c r="J137" s="203">
        <v>0</v>
      </c>
      <c r="K137" s="203">
        <v>0</v>
      </c>
      <c r="L137" s="282" t="s">
        <v>657</v>
      </c>
    </row>
    <row r="138" spans="1:12" s="173" customFormat="1" ht="39.75" customHeight="1" hidden="1">
      <c r="A138" s="230" t="s">
        <v>682</v>
      </c>
      <c r="B138" s="182" t="s">
        <v>363</v>
      </c>
      <c r="C138" s="182" t="s">
        <v>369</v>
      </c>
      <c r="D138" s="201"/>
      <c r="E138" s="201"/>
      <c r="F138" s="236">
        <f aca="true" t="shared" si="41" ref="F138:K138">SUM(F139+F145+F152)</f>
        <v>0</v>
      </c>
      <c r="G138" s="236">
        <f t="shared" si="41"/>
        <v>0</v>
      </c>
      <c r="H138" s="236">
        <f t="shared" si="41"/>
        <v>0</v>
      </c>
      <c r="I138" s="236">
        <f t="shared" si="41"/>
        <v>0</v>
      </c>
      <c r="J138" s="236">
        <f t="shared" si="41"/>
        <v>0</v>
      </c>
      <c r="K138" s="236">
        <f t="shared" si="41"/>
        <v>0</v>
      </c>
      <c r="L138" s="282"/>
    </row>
    <row r="139" spans="1:12" s="173" customFormat="1" ht="24" hidden="1">
      <c r="A139" s="214" t="s">
        <v>159</v>
      </c>
      <c r="B139" s="186" t="s">
        <v>363</v>
      </c>
      <c r="C139" s="187" t="s">
        <v>369</v>
      </c>
      <c r="D139" s="188">
        <v>121</v>
      </c>
      <c r="E139" s="188"/>
      <c r="F139" s="189">
        <f aca="true" t="shared" si="42" ref="F139:K139">SUM(F141)</f>
        <v>0</v>
      </c>
      <c r="G139" s="189">
        <f t="shared" si="42"/>
        <v>0</v>
      </c>
      <c r="H139" s="189">
        <f t="shared" si="42"/>
        <v>0</v>
      </c>
      <c r="I139" s="189">
        <f t="shared" si="42"/>
        <v>0</v>
      </c>
      <c r="J139" s="189">
        <f t="shared" si="42"/>
        <v>0</v>
      </c>
      <c r="K139" s="189">
        <f t="shared" si="42"/>
        <v>0</v>
      </c>
      <c r="L139" s="190"/>
    </row>
    <row r="140" spans="1:12" s="173" customFormat="1" ht="12" hidden="1">
      <c r="A140" s="191" t="s">
        <v>637</v>
      </c>
      <c r="B140" s="192"/>
      <c r="C140" s="193"/>
      <c r="D140" s="194"/>
      <c r="E140" s="194"/>
      <c r="F140" s="195"/>
      <c r="G140" s="195"/>
      <c r="H140" s="195"/>
      <c r="I140" s="195"/>
      <c r="J140" s="195"/>
      <c r="K140" s="195"/>
      <c r="L140" s="196"/>
    </row>
    <row r="141" spans="1:12" s="173" customFormat="1" ht="12" hidden="1">
      <c r="A141" s="214" t="s">
        <v>651</v>
      </c>
      <c r="B141" s="186" t="s">
        <v>363</v>
      </c>
      <c r="C141" s="187" t="s">
        <v>369</v>
      </c>
      <c r="D141" s="188">
        <v>121</v>
      </c>
      <c r="E141" s="188">
        <v>211</v>
      </c>
      <c r="F141" s="189">
        <f aca="true" t="shared" si="43" ref="F141:K141">SUM(F142+F143+F144)</f>
        <v>0</v>
      </c>
      <c r="G141" s="189">
        <f t="shared" si="43"/>
        <v>0</v>
      </c>
      <c r="H141" s="189">
        <f t="shared" si="43"/>
        <v>0</v>
      </c>
      <c r="I141" s="189">
        <f t="shared" si="43"/>
        <v>0</v>
      </c>
      <c r="J141" s="189">
        <f t="shared" si="43"/>
        <v>0</v>
      </c>
      <c r="K141" s="189">
        <f t="shared" si="43"/>
        <v>0</v>
      </c>
      <c r="L141" s="190"/>
    </row>
    <row r="142" spans="1:12" s="173" customFormat="1" ht="46.5" customHeight="1" hidden="1">
      <c r="A142" s="197" t="s">
        <v>864</v>
      </c>
      <c r="B142" s="192" t="s">
        <v>363</v>
      </c>
      <c r="C142" s="193" t="s">
        <v>369</v>
      </c>
      <c r="D142" s="194">
        <v>121</v>
      </c>
      <c r="E142" s="194">
        <v>211</v>
      </c>
      <c r="F142" s="195">
        <f>SUM(G142+H142)</f>
        <v>0</v>
      </c>
      <c r="G142" s="195">
        <v>0</v>
      </c>
      <c r="H142" s="195">
        <v>0</v>
      </c>
      <c r="I142" s="195">
        <f>SUM(J142+K142)</f>
        <v>0</v>
      </c>
      <c r="J142" s="195">
        <v>0</v>
      </c>
      <c r="K142" s="195">
        <v>0</v>
      </c>
      <c r="L142" s="215" t="s">
        <v>865</v>
      </c>
    </row>
    <row r="143" spans="1:12" s="173" customFormat="1" ht="73.5" customHeight="1" hidden="1">
      <c r="A143" s="197" t="s">
        <v>912</v>
      </c>
      <c r="B143" s="192" t="s">
        <v>363</v>
      </c>
      <c r="C143" s="193" t="s">
        <v>369</v>
      </c>
      <c r="D143" s="194">
        <v>121</v>
      </c>
      <c r="E143" s="194">
        <v>211</v>
      </c>
      <c r="F143" s="195">
        <f>SUM(G143+H143)</f>
        <v>0</v>
      </c>
      <c r="G143" s="195">
        <v>0</v>
      </c>
      <c r="H143" s="195">
        <v>0</v>
      </c>
      <c r="I143" s="195">
        <f>SUM(J143+K143)</f>
        <v>0</v>
      </c>
      <c r="J143" s="195">
        <v>0</v>
      </c>
      <c r="K143" s="195">
        <v>0</v>
      </c>
      <c r="L143" s="215" t="s">
        <v>663</v>
      </c>
    </row>
    <row r="144" spans="1:12" s="173" customFormat="1" ht="36" customHeight="1" hidden="1">
      <c r="A144" s="197" t="s">
        <v>913</v>
      </c>
      <c r="B144" s="192" t="s">
        <v>363</v>
      </c>
      <c r="C144" s="193" t="s">
        <v>369</v>
      </c>
      <c r="D144" s="194">
        <v>121</v>
      </c>
      <c r="E144" s="194">
        <v>211</v>
      </c>
      <c r="F144" s="195">
        <f>SUM(G144+H144)</f>
        <v>0</v>
      </c>
      <c r="G144" s="195">
        <v>0</v>
      </c>
      <c r="H144" s="195">
        <v>0</v>
      </c>
      <c r="I144" s="195">
        <f>SUM(J144+K144)</f>
        <v>0</v>
      </c>
      <c r="J144" s="195">
        <v>0</v>
      </c>
      <c r="K144" s="195">
        <v>0</v>
      </c>
      <c r="L144" s="215" t="s">
        <v>914</v>
      </c>
    </row>
    <row r="145" spans="1:12" s="173" customFormat="1" ht="56.25" hidden="1">
      <c r="A145" s="185" t="s">
        <v>160</v>
      </c>
      <c r="B145" s="186" t="s">
        <v>363</v>
      </c>
      <c r="C145" s="187" t="s">
        <v>369</v>
      </c>
      <c r="D145" s="188">
        <v>129</v>
      </c>
      <c r="E145" s="188"/>
      <c r="F145" s="189">
        <f aca="true" t="shared" si="44" ref="F145:K145">SUM(F147)</f>
        <v>0</v>
      </c>
      <c r="G145" s="189">
        <f t="shared" si="44"/>
        <v>0</v>
      </c>
      <c r="H145" s="189">
        <f t="shared" si="44"/>
        <v>0</v>
      </c>
      <c r="I145" s="189">
        <f t="shared" si="44"/>
        <v>0</v>
      </c>
      <c r="J145" s="189">
        <f t="shared" si="44"/>
        <v>0</v>
      </c>
      <c r="K145" s="189">
        <f t="shared" si="44"/>
        <v>0</v>
      </c>
      <c r="L145" s="190"/>
    </row>
    <row r="146" spans="1:12" s="173" customFormat="1" ht="12" hidden="1">
      <c r="A146" s="191" t="s">
        <v>637</v>
      </c>
      <c r="B146" s="192"/>
      <c r="C146" s="193"/>
      <c r="D146" s="194"/>
      <c r="E146" s="194"/>
      <c r="F146" s="195"/>
      <c r="G146" s="195"/>
      <c r="H146" s="195"/>
      <c r="I146" s="195"/>
      <c r="J146" s="195"/>
      <c r="K146" s="195"/>
      <c r="L146" s="196"/>
    </row>
    <row r="147" spans="1:12" s="173" customFormat="1" ht="16.5" customHeight="1" hidden="1">
      <c r="A147" s="185" t="s">
        <v>638</v>
      </c>
      <c r="B147" s="186" t="s">
        <v>363</v>
      </c>
      <c r="C147" s="187" t="s">
        <v>369</v>
      </c>
      <c r="D147" s="188">
        <v>129</v>
      </c>
      <c r="E147" s="188">
        <v>213</v>
      </c>
      <c r="F147" s="189">
        <f aca="true" t="shared" si="45" ref="F147:K147">SUM(F148+F149+F150+F151)</f>
        <v>0</v>
      </c>
      <c r="G147" s="189">
        <f t="shared" si="45"/>
        <v>0</v>
      </c>
      <c r="H147" s="189">
        <f t="shared" si="45"/>
        <v>0</v>
      </c>
      <c r="I147" s="189">
        <f t="shared" si="45"/>
        <v>0</v>
      </c>
      <c r="J147" s="189">
        <f t="shared" si="45"/>
        <v>0</v>
      </c>
      <c r="K147" s="189">
        <f t="shared" si="45"/>
        <v>0</v>
      </c>
      <c r="L147" s="190"/>
    </row>
    <row r="148" spans="1:12" s="173" customFormat="1" ht="66.75" customHeight="1" hidden="1">
      <c r="A148" s="197" t="s">
        <v>915</v>
      </c>
      <c r="B148" s="192" t="s">
        <v>363</v>
      </c>
      <c r="C148" s="193" t="s">
        <v>369</v>
      </c>
      <c r="D148" s="194">
        <v>129</v>
      </c>
      <c r="E148" s="194">
        <v>213</v>
      </c>
      <c r="F148" s="195">
        <f>SUM(G148+H148)</f>
        <v>0</v>
      </c>
      <c r="G148" s="195">
        <v>0</v>
      </c>
      <c r="H148" s="195">
        <v>0</v>
      </c>
      <c r="I148" s="195">
        <f>SUM(J148+K148)</f>
        <v>0</v>
      </c>
      <c r="J148" s="195">
        <v>0</v>
      </c>
      <c r="K148" s="195">
        <v>0</v>
      </c>
      <c r="L148" s="215" t="s">
        <v>639</v>
      </c>
    </row>
    <row r="149" spans="1:12" s="173" customFormat="1" ht="84.75" customHeight="1" hidden="1">
      <c r="A149" s="197" t="s">
        <v>868</v>
      </c>
      <c r="B149" s="192" t="s">
        <v>363</v>
      </c>
      <c r="C149" s="193" t="s">
        <v>369</v>
      </c>
      <c r="D149" s="194">
        <v>129</v>
      </c>
      <c r="E149" s="194">
        <v>213</v>
      </c>
      <c r="F149" s="195">
        <f>SUM(G149+H149)</f>
        <v>0</v>
      </c>
      <c r="G149" s="195">
        <v>0</v>
      </c>
      <c r="H149" s="195">
        <v>0</v>
      </c>
      <c r="I149" s="195">
        <f>SUM(J149+K149)</f>
        <v>0</v>
      </c>
      <c r="J149" s="195">
        <v>0</v>
      </c>
      <c r="K149" s="195">
        <v>0</v>
      </c>
      <c r="L149" s="196" t="s">
        <v>641</v>
      </c>
    </row>
    <row r="150" spans="1:12" s="173" customFormat="1" ht="71.25" customHeight="1" hidden="1">
      <c r="A150" s="197" t="s">
        <v>869</v>
      </c>
      <c r="B150" s="192" t="s">
        <v>363</v>
      </c>
      <c r="C150" s="193" t="s">
        <v>369</v>
      </c>
      <c r="D150" s="194">
        <v>129</v>
      </c>
      <c r="E150" s="194">
        <v>213</v>
      </c>
      <c r="F150" s="195">
        <f>SUM(G150+H150)</f>
        <v>0</v>
      </c>
      <c r="G150" s="195">
        <v>0</v>
      </c>
      <c r="H150" s="195">
        <v>0</v>
      </c>
      <c r="I150" s="195">
        <f>SUM(J150+K150)</f>
        <v>0</v>
      </c>
      <c r="J150" s="195">
        <v>0</v>
      </c>
      <c r="K150" s="195">
        <v>0</v>
      </c>
      <c r="L150" s="196" t="s">
        <v>653</v>
      </c>
    </row>
    <row r="151" spans="1:12" s="173" customFormat="1" ht="71.25" customHeight="1" hidden="1">
      <c r="A151" s="197" t="s">
        <v>870</v>
      </c>
      <c r="B151" s="192" t="s">
        <v>363</v>
      </c>
      <c r="C151" s="193" t="s">
        <v>369</v>
      </c>
      <c r="D151" s="194">
        <v>129</v>
      </c>
      <c r="E151" s="194">
        <v>213</v>
      </c>
      <c r="F151" s="195">
        <f>SUM(G151+H151)</f>
        <v>0</v>
      </c>
      <c r="G151" s="195">
        <v>0</v>
      </c>
      <c r="H151" s="195">
        <v>0</v>
      </c>
      <c r="I151" s="195">
        <f>SUM(J151+K151)</f>
        <v>0</v>
      </c>
      <c r="J151" s="195">
        <v>0</v>
      </c>
      <c r="K151" s="195">
        <v>0</v>
      </c>
      <c r="L151" s="196" t="s">
        <v>654</v>
      </c>
    </row>
    <row r="152" spans="1:12" s="204" customFormat="1" ht="39" customHeight="1" hidden="1">
      <c r="A152" s="198" t="s">
        <v>197</v>
      </c>
      <c r="B152" s="186" t="s">
        <v>363</v>
      </c>
      <c r="C152" s="238" t="s">
        <v>369</v>
      </c>
      <c r="D152" s="186" t="s">
        <v>366</v>
      </c>
      <c r="E152" s="186"/>
      <c r="F152" s="189">
        <f aca="true" t="shared" si="46" ref="F152:K152">SUM(F154)</f>
        <v>0</v>
      </c>
      <c r="G152" s="189">
        <f t="shared" si="46"/>
        <v>0</v>
      </c>
      <c r="H152" s="189">
        <f t="shared" si="46"/>
        <v>0</v>
      </c>
      <c r="I152" s="189">
        <f t="shared" si="46"/>
        <v>0</v>
      </c>
      <c r="J152" s="189">
        <f t="shared" si="46"/>
        <v>0</v>
      </c>
      <c r="K152" s="189">
        <f t="shared" si="46"/>
        <v>0</v>
      </c>
      <c r="L152" s="283"/>
    </row>
    <row r="153" spans="1:12" s="173" customFormat="1" ht="12.75" customHeight="1" hidden="1">
      <c r="A153" s="239" t="s">
        <v>637</v>
      </c>
      <c r="B153" s="201"/>
      <c r="C153" s="206"/>
      <c r="D153" s="172"/>
      <c r="E153" s="172"/>
      <c r="F153" s="207"/>
      <c r="G153" s="202"/>
      <c r="H153" s="202"/>
      <c r="I153" s="202"/>
      <c r="J153" s="202"/>
      <c r="K153" s="202"/>
      <c r="L153" s="208"/>
    </row>
    <row r="154" spans="1:12" s="171" customFormat="1" ht="18" customHeight="1" hidden="1">
      <c r="A154" s="240" t="s">
        <v>681</v>
      </c>
      <c r="B154" s="241" t="s">
        <v>363</v>
      </c>
      <c r="C154" s="238" t="s">
        <v>369</v>
      </c>
      <c r="D154" s="242">
        <v>244</v>
      </c>
      <c r="E154" s="242">
        <v>221</v>
      </c>
      <c r="F154" s="243">
        <f aca="true" t="shared" si="47" ref="F154:K154">SUM(F155+F156)</f>
        <v>0</v>
      </c>
      <c r="G154" s="243">
        <f t="shared" si="47"/>
        <v>0</v>
      </c>
      <c r="H154" s="243">
        <f t="shared" si="47"/>
        <v>0</v>
      </c>
      <c r="I154" s="243">
        <f t="shared" si="47"/>
        <v>0</v>
      </c>
      <c r="J154" s="243">
        <f t="shared" si="47"/>
        <v>0</v>
      </c>
      <c r="K154" s="243">
        <f t="shared" si="47"/>
        <v>0</v>
      </c>
      <c r="L154" s="292"/>
    </row>
    <row r="155" spans="1:12" s="173" customFormat="1" ht="39" customHeight="1" hidden="1">
      <c r="A155" s="205" t="s">
        <v>660</v>
      </c>
      <c r="B155" s="201" t="s">
        <v>363</v>
      </c>
      <c r="C155" s="206" t="s">
        <v>369</v>
      </c>
      <c r="D155" s="172">
        <v>244</v>
      </c>
      <c r="E155" s="172">
        <v>221</v>
      </c>
      <c r="F155" s="207">
        <f>SUM(G155+H155)</f>
        <v>0</v>
      </c>
      <c r="G155" s="202">
        <v>0</v>
      </c>
      <c r="H155" s="202">
        <v>0</v>
      </c>
      <c r="I155" s="202">
        <f>SUM(J155+K155)</f>
        <v>0</v>
      </c>
      <c r="J155" s="202">
        <v>0</v>
      </c>
      <c r="K155" s="202">
        <v>0</v>
      </c>
      <c r="L155" s="208" t="s">
        <v>683</v>
      </c>
    </row>
    <row r="156" spans="1:12" s="173" customFormat="1" ht="58.5" customHeight="1" hidden="1">
      <c r="A156" s="205" t="s">
        <v>752</v>
      </c>
      <c r="B156" s="201" t="s">
        <v>363</v>
      </c>
      <c r="C156" s="206" t="s">
        <v>369</v>
      </c>
      <c r="D156" s="172">
        <v>244</v>
      </c>
      <c r="E156" s="172">
        <v>221</v>
      </c>
      <c r="F156" s="207">
        <f>SUM(G156+H156)</f>
        <v>0</v>
      </c>
      <c r="G156" s="202">
        <v>0</v>
      </c>
      <c r="H156" s="202">
        <v>0</v>
      </c>
      <c r="I156" s="202">
        <f>SUM(J156+K156)</f>
        <v>0</v>
      </c>
      <c r="J156" s="202">
        <v>0</v>
      </c>
      <c r="K156" s="202">
        <v>0</v>
      </c>
      <c r="L156" s="282" t="s">
        <v>749</v>
      </c>
    </row>
    <row r="157" spans="1:12" s="173" customFormat="1" ht="24.75" customHeight="1" hidden="1">
      <c r="A157" s="226" t="s">
        <v>15</v>
      </c>
      <c r="B157" s="227" t="s">
        <v>370</v>
      </c>
      <c r="C157" s="227"/>
      <c r="D157" s="227"/>
      <c r="E157" s="227"/>
      <c r="F157" s="180">
        <f>G157+H157</f>
        <v>0</v>
      </c>
      <c r="G157" s="180">
        <f>G158+G163+G167</f>
        <v>0</v>
      </c>
      <c r="H157" s="180">
        <f>H158+H163+H167</f>
        <v>0</v>
      </c>
      <c r="I157" s="180">
        <f>J157+K157</f>
        <v>0</v>
      </c>
      <c r="J157" s="180">
        <f>J158+J163+J167</f>
        <v>0</v>
      </c>
      <c r="K157" s="180">
        <f>K158+K163+K167</f>
        <v>0</v>
      </c>
      <c r="L157" s="228"/>
    </row>
    <row r="158" spans="1:12" s="173" customFormat="1" ht="77.25" customHeight="1" hidden="1">
      <c r="A158" s="230" t="s">
        <v>209</v>
      </c>
      <c r="B158" s="182" t="s">
        <v>370</v>
      </c>
      <c r="C158" s="182" t="s">
        <v>368</v>
      </c>
      <c r="D158" s="201"/>
      <c r="E158" s="201"/>
      <c r="F158" s="236">
        <f aca="true" t="shared" si="48" ref="F158:K158">SUM(F159)</f>
        <v>0</v>
      </c>
      <c r="G158" s="236">
        <f t="shared" si="48"/>
        <v>0</v>
      </c>
      <c r="H158" s="236">
        <f t="shared" si="48"/>
        <v>0</v>
      </c>
      <c r="I158" s="236">
        <f t="shared" si="48"/>
        <v>0</v>
      </c>
      <c r="J158" s="236">
        <f t="shared" si="48"/>
        <v>0</v>
      </c>
      <c r="K158" s="236">
        <f t="shared" si="48"/>
        <v>0</v>
      </c>
      <c r="L158" s="282"/>
    </row>
    <row r="159" spans="1:12" s="204" customFormat="1" ht="39" customHeight="1" hidden="1">
      <c r="A159" s="198" t="s">
        <v>197</v>
      </c>
      <c r="B159" s="186" t="s">
        <v>370</v>
      </c>
      <c r="C159" s="187" t="s">
        <v>368</v>
      </c>
      <c r="D159" s="186" t="s">
        <v>366</v>
      </c>
      <c r="E159" s="186"/>
      <c r="F159" s="189">
        <f aca="true" t="shared" si="49" ref="F159:K159">SUM(F161)</f>
        <v>0</v>
      </c>
      <c r="G159" s="189">
        <f t="shared" si="49"/>
        <v>0</v>
      </c>
      <c r="H159" s="189">
        <f t="shared" si="49"/>
        <v>0</v>
      </c>
      <c r="I159" s="189">
        <f t="shared" si="49"/>
        <v>0</v>
      </c>
      <c r="J159" s="189">
        <f t="shared" si="49"/>
        <v>0</v>
      </c>
      <c r="K159" s="189">
        <f t="shared" si="49"/>
        <v>0</v>
      </c>
      <c r="L159" s="283"/>
    </row>
    <row r="160" spans="1:12" s="173" customFormat="1" ht="12" hidden="1">
      <c r="A160" s="191" t="s">
        <v>637</v>
      </c>
      <c r="B160" s="192"/>
      <c r="C160" s="193"/>
      <c r="D160" s="194"/>
      <c r="E160" s="194"/>
      <c r="F160" s="195"/>
      <c r="G160" s="195"/>
      <c r="H160" s="195"/>
      <c r="I160" s="195"/>
      <c r="J160" s="195"/>
      <c r="K160" s="195"/>
      <c r="L160" s="196"/>
    </row>
    <row r="161" spans="1:12" s="173" customFormat="1" ht="12" hidden="1">
      <c r="A161" s="237" t="s">
        <v>681</v>
      </c>
      <c r="B161" s="186" t="s">
        <v>370</v>
      </c>
      <c r="C161" s="187" t="s">
        <v>368</v>
      </c>
      <c r="D161" s="188">
        <v>244</v>
      </c>
      <c r="E161" s="188">
        <v>221</v>
      </c>
      <c r="F161" s="189">
        <f aca="true" t="shared" si="50" ref="F161:K161">SUM(F162)</f>
        <v>0</v>
      </c>
      <c r="G161" s="189">
        <f t="shared" si="50"/>
        <v>0</v>
      </c>
      <c r="H161" s="189">
        <f t="shared" si="50"/>
        <v>0</v>
      </c>
      <c r="I161" s="189">
        <f t="shared" si="50"/>
        <v>0</v>
      </c>
      <c r="J161" s="189">
        <f t="shared" si="50"/>
        <v>0</v>
      </c>
      <c r="K161" s="189">
        <f t="shared" si="50"/>
        <v>0</v>
      </c>
      <c r="L161" s="190"/>
    </row>
    <row r="162" spans="1:12" s="173" customFormat="1" ht="64.5" customHeight="1" hidden="1">
      <c r="A162" s="205" t="s">
        <v>916</v>
      </c>
      <c r="B162" s="192" t="s">
        <v>370</v>
      </c>
      <c r="C162" s="193" t="s">
        <v>368</v>
      </c>
      <c r="D162" s="194">
        <v>244</v>
      </c>
      <c r="E162" s="194">
        <v>221</v>
      </c>
      <c r="F162" s="195">
        <f>SUM(G162+H162)</f>
        <v>0</v>
      </c>
      <c r="G162" s="195">
        <v>0</v>
      </c>
      <c r="H162" s="195">
        <v>0</v>
      </c>
      <c r="I162" s="195">
        <f>SUM(J162+K162)</f>
        <v>0</v>
      </c>
      <c r="J162" s="195">
        <v>0</v>
      </c>
      <c r="K162" s="195">
        <v>0</v>
      </c>
      <c r="L162" s="282" t="s">
        <v>917</v>
      </c>
    </row>
    <row r="163" spans="1:12" s="173" customFormat="1" ht="36" customHeight="1" hidden="1">
      <c r="A163" s="211" t="s">
        <v>136</v>
      </c>
      <c r="B163" s="182" t="s">
        <v>370</v>
      </c>
      <c r="C163" s="183" t="s">
        <v>684</v>
      </c>
      <c r="D163" s="172"/>
      <c r="E163" s="172"/>
      <c r="F163" s="184">
        <f>G163+H163</f>
        <v>0</v>
      </c>
      <c r="G163" s="184">
        <f>G164</f>
        <v>0</v>
      </c>
      <c r="H163" s="184">
        <f>H164</f>
        <v>0</v>
      </c>
      <c r="I163" s="184">
        <f>J163+K163</f>
        <v>0</v>
      </c>
      <c r="J163" s="184">
        <f>J164</f>
        <v>0</v>
      </c>
      <c r="K163" s="184">
        <f>K164</f>
        <v>0</v>
      </c>
      <c r="L163" s="208"/>
    </row>
    <row r="164" spans="1:12" s="173" customFormat="1" ht="12" hidden="1">
      <c r="A164" s="237" t="s">
        <v>685</v>
      </c>
      <c r="B164" s="186" t="s">
        <v>370</v>
      </c>
      <c r="C164" s="187" t="s">
        <v>684</v>
      </c>
      <c r="D164" s="188">
        <v>244</v>
      </c>
      <c r="E164" s="188">
        <v>226</v>
      </c>
      <c r="F164" s="189">
        <f>G164+H164</f>
        <v>0</v>
      </c>
      <c r="G164" s="189">
        <f>SUM(G166)</f>
        <v>0</v>
      </c>
      <c r="H164" s="189">
        <f>SUM(H166)</f>
        <v>0</v>
      </c>
      <c r="I164" s="189">
        <f>J164+K164</f>
        <v>0</v>
      </c>
      <c r="J164" s="189">
        <f>SUM(J166)</f>
        <v>0</v>
      </c>
      <c r="K164" s="189">
        <f>SUM(K166)</f>
        <v>0</v>
      </c>
      <c r="L164" s="190"/>
    </row>
    <row r="165" spans="1:12" s="173" customFormat="1" ht="12" hidden="1">
      <c r="A165" s="191" t="s">
        <v>637</v>
      </c>
      <c r="B165" s="192"/>
      <c r="C165" s="193"/>
      <c r="D165" s="194"/>
      <c r="E165" s="194"/>
      <c r="F165" s="195"/>
      <c r="G165" s="195"/>
      <c r="H165" s="195"/>
      <c r="I165" s="195"/>
      <c r="J165" s="195"/>
      <c r="K165" s="195"/>
      <c r="L165" s="196"/>
    </row>
    <row r="166" spans="1:12" s="173" customFormat="1" ht="80.25" customHeight="1" hidden="1">
      <c r="A166" s="197" t="s">
        <v>686</v>
      </c>
      <c r="B166" s="192" t="s">
        <v>370</v>
      </c>
      <c r="C166" s="193" t="s">
        <v>684</v>
      </c>
      <c r="D166" s="194">
        <v>244</v>
      </c>
      <c r="E166" s="194">
        <v>226</v>
      </c>
      <c r="F166" s="195">
        <f>SUM(G166+H166)</f>
        <v>0</v>
      </c>
      <c r="G166" s="195">
        <v>0</v>
      </c>
      <c r="H166" s="195">
        <v>0</v>
      </c>
      <c r="I166" s="195">
        <f>SUM(J166+K166)</f>
        <v>0</v>
      </c>
      <c r="J166" s="195">
        <v>0</v>
      </c>
      <c r="K166" s="195">
        <v>0</v>
      </c>
      <c r="L166" s="196" t="s">
        <v>687</v>
      </c>
    </row>
    <row r="167" spans="1:12" s="173" customFormat="1" ht="54.75" customHeight="1" hidden="1">
      <c r="A167" s="211" t="s">
        <v>137</v>
      </c>
      <c r="B167" s="182" t="s">
        <v>370</v>
      </c>
      <c r="C167" s="183" t="s">
        <v>371</v>
      </c>
      <c r="D167" s="172"/>
      <c r="E167" s="172"/>
      <c r="F167" s="184">
        <f>G167+H167</f>
        <v>0</v>
      </c>
      <c r="G167" s="184">
        <f>G168+G171</f>
        <v>0</v>
      </c>
      <c r="H167" s="184">
        <f>H168+H171</f>
        <v>0</v>
      </c>
      <c r="I167" s="184">
        <f>J167+K167</f>
        <v>0</v>
      </c>
      <c r="J167" s="184">
        <f>J168+J171</f>
        <v>0</v>
      </c>
      <c r="K167" s="184">
        <f>K168+K171</f>
        <v>0</v>
      </c>
      <c r="L167" s="208"/>
    </row>
    <row r="168" spans="1:12" s="173" customFormat="1" ht="12" hidden="1">
      <c r="A168" s="237" t="s">
        <v>685</v>
      </c>
      <c r="B168" s="186" t="s">
        <v>370</v>
      </c>
      <c r="C168" s="187" t="s">
        <v>371</v>
      </c>
      <c r="D168" s="188">
        <v>244</v>
      </c>
      <c r="E168" s="188">
        <v>226</v>
      </c>
      <c r="F168" s="189">
        <f>G168+H168</f>
        <v>0</v>
      </c>
      <c r="G168" s="189">
        <f>SUM(G170)</f>
        <v>0</v>
      </c>
      <c r="H168" s="189">
        <f>SUM(H170)</f>
        <v>0</v>
      </c>
      <c r="I168" s="189">
        <f>J168+K168</f>
        <v>0</v>
      </c>
      <c r="J168" s="189">
        <f>SUM(J170)</f>
        <v>0</v>
      </c>
      <c r="K168" s="189">
        <f>SUM(K170)</f>
        <v>0</v>
      </c>
      <c r="L168" s="190"/>
    </row>
    <row r="169" spans="1:12" s="173" customFormat="1" ht="12" hidden="1">
      <c r="A169" s="191" t="s">
        <v>637</v>
      </c>
      <c r="B169" s="192"/>
      <c r="C169" s="193"/>
      <c r="D169" s="194"/>
      <c r="E169" s="194"/>
      <c r="F169" s="195"/>
      <c r="G169" s="195"/>
      <c r="H169" s="195"/>
      <c r="I169" s="195"/>
      <c r="J169" s="195"/>
      <c r="K169" s="195"/>
      <c r="L169" s="196"/>
    </row>
    <row r="170" spans="1:12" s="173" customFormat="1" ht="75.75" customHeight="1" hidden="1">
      <c r="A170" s="197" t="s">
        <v>688</v>
      </c>
      <c r="B170" s="192" t="s">
        <v>370</v>
      </c>
      <c r="C170" s="193" t="s">
        <v>371</v>
      </c>
      <c r="D170" s="194">
        <v>244</v>
      </c>
      <c r="E170" s="194">
        <v>226</v>
      </c>
      <c r="F170" s="195">
        <f>SUM(G170+H170)</f>
        <v>0</v>
      </c>
      <c r="G170" s="195">
        <v>0</v>
      </c>
      <c r="H170" s="195">
        <v>0</v>
      </c>
      <c r="I170" s="195">
        <f>SUM(J170+K170)</f>
        <v>0</v>
      </c>
      <c r="J170" s="195">
        <v>0</v>
      </c>
      <c r="K170" s="195">
        <v>0</v>
      </c>
      <c r="L170" s="196" t="s">
        <v>689</v>
      </c>
    </row>
    <row r="171" spans="1:12" s="173" customFormat="1" ht="12" hidden="1">
      <c r="A171" s="237" t="s">
        <v>656</v>
      </c>
      <c r="B171" s="186" t="s">
        <v>370</v>
      </c>
      <c r="C171" s="187" t="s">
        <v>371</v>
      </c>
      <c r="D171" s="188">
        <v>244</v>
      </c>
      <c r="E171" s="188">
        <v>290</v>
      </c>
      <c r="F171" s="189">
        <f>G171+H171</f>
        <v>0</v>
      </c>
      <c r="G171" s="189">
        <f>SUM(G173)</f>
        <v>0</v>
      </c>
      <c r="H171" s="189">
        <f>SUM(H173)</f>
        <v>0</v>
      </c>
      <c r="I171" s="189">
        <f>J171+K171</f>
        <v>0</v>
      </c>
      <c r="J171" s="189">
        <f>SUM(J173)</f>
        <v>0</v>
      </c>
      <c r="K171" s="189">
        <f>SUM(K173)</f>
        <v>0</v>
      </c>
      <c r="L171" s="190"/>
    </row>
    <row r="172" spans="1:12" s="173" customFormat="1" ht="12" hidden="1">
      <c r="A172" s="191" t="s">
        <v>637</v>
      </c>
      <c r="B172" s="192"/>
      <c r="C172" s="193"/>
      <c r="D172" s="194"/>
      <c r="E172" s="194"/>
      <c r="F172" s="195"/>
      <c r="G172" s="195"/>
      <c r="H172" s="195"/>
      <c r="I172" s="195"/>
      <c r="J172" s="195"/>
      <c r="K172" s="195"/>
      <c r="L172" s="196"/>
    </row>
    <row r="173" spans="1:12" s="173" customFormat="1" ht="75.75" customHeight="1" hidden="1">
      <c r="A173" s="197" t="s">
        <v>690</v>
      </c>
      <c r="B173" s="192" t="s">
        <v>370</v>
      </c>
      <c r="C173" s="193" t="s">
        <v>371</v>
      </c>
      <c r="D173" s="194">
        <v>244</v>
      </c>
      <c r="E173" s="194">
        <v>290</v>
      </c>
      <c r="F173" s="195">
        <f>SUM(G173+H173)</f>
        <v>0</v>
      </c>
      <c r="G173" s="195">
        <v>0</v>
      </c>
      <c r="H173" s="195">
        <v>0</v>
      </c>
      <c r="I173" s="195">
        <f>SUM(J173+K173)</f>
        <v>0</v>
      </c>
      <c r="J173" s="195">
        <v>0</v>
      </c>
      <c r="K173" s="195">
        <v>0</v>
      </c>
      <c r="L173" s="196" t="s">
        <v>689</v>
      </c>
    </row>
    <row r="174" spans="1:12" s="173" customFormat="1" ht="50.25" customHeight="1" hidden="1">
      <c r="A174" s="226" t="s">
        <v>1</v>
      </c>
      <c r="B174" s="227" t="s">
        <v>372</v>
      </c>
      <c r="C174" s="227"/>
      <c r="D174" s="227"/>
      <c r="E174" s="227"/>
      <c r="F174" s="180">
        <f>G174+H174</f>
        <v>0</v>
      </c>
      <c r="G174" s="180">
        <f>G175</f>
        <v>0</v>
      </c>
      <c r="H174" s="180">
        <f>H175</f>
        <v>0</v>
      </c>
      <c r="I174" s="180">
        <f>J174+K174</f>
        <v>0</v>
      </c>
      <c r="J174" s="180">
        <f>J175</f>
        <v>0</v>
      </c>
      <c r="K174" s="180">
        <f>K175</f>
        <v>0</v>
      </c>
      <c r="L174" s="228"/>
    </row>
    <row r="175" spans="1:12" s="173" customFormat="1" ht="88.5" customHeight="1" hidden="1">
      <c r="A175" s="211" t="s">
        <v>691</v>
      </c>
      <c r="B175" s="182" t="s">
        <v>372</v>
      </c>
      <c r="C175" s="183" t="s">
        <v>373</v>
      </c>
      <c r="D175" s="172"/>
      <c r="E175" s="172"/>
      <c r="F175" s="184">
        <f>G175+H175</f>
        <v>0</v>
      </c>
      <c r="G175" s="184">
        <f>G176</f>
        <v>0</v>
      </c>
      <c r="H175" s="184">
        <f>H176</f>
        <v>0</v>
      </c>
      <c r="I175" s="184">
        <f>J175+K175</f>
        <v>0</v>
      </c>
      <c r="J175" s="184">
        <f>J176</f>
        <v>0</v>
      </c>
      <c r="K175" s="184">
        <f>K176</f>
        <v>0</v>
      </c>
      <c r="L175" s="208"/>
    </row>
    <row r="176" spans="1:12" s="173" customFormat="1" ht="12" hidden="1">
      <c r="A176" s="237" t="s">
        <v>685</v>
      </c>
      <c r="B176" s="186" t="s">
        <v>372</v>
      </c>
      <c r="C176" s="187" t="s">
        <v>373</v>
      </c>
      <c r="D176" s="188">
        <v>244</v>
      </c>
      <c r="E176" s="188">
        <v>226</v>
      </c>
      <c r="F176" s="189">
        <f>G176+H176</f>
        <v>0</v>
      </c>
      <c r="G176" s="189">
        <f>SUM(G178)</f>
        <v>0</v>
      </c>
      <c r="H176" s="189">
        <f>SUM(H178)</f>
        <v>0</v>
      </c>
      <c r="I176" s="189">
        <f>J176+K176</f>
        <v>0</v>
      </c>
      <c r="J176" s="189">
        <f>SUM(J178)</f>
        <v>0</v>
      </c>
      <c r="K176" s="189">
        <f>SUM(K178)</f>
        <v>0</v>
      </c>
      <c r="L176" s="190"/>
    </row>
    <row r="177" spans="1:12" s="173" customFormat="1" ht="12" hidden="1">
      <c r="A177" s="191" t="s">
        <v>637</v>
      </c>
      <c r="B177" s="192"/>
      <c r="C177" s="193"/>
      <c r="D177" s="194"/>
      <c r="E177" s="194"/>
      <c r="F177" s="195"/>
      <c r="G177" s="195"/>
      <c r="H177" s="195"/>
      <c r="I177" s="195"/>
      <c r="J177" s="195"/>
      <c r="K177" s="195"/>
      <c r="L177" s="196"/>
    </row>
    <row r="178" spans="1:12" s="173" customFormat="1" ht="80.25" customHeight="1" hidden="1">
      <c r="A178" s="197" t="s">
        <v>734</v>
      </c>
      <c r="B178" s="192" t="s">
        <v>372</v>
      </c>
      <c r="C178" s="193" t="s">
        <v>373</v>
      </c>
      <c r="D178" s="194">
        <v>244</v>
      </c>
      <c r="E178" s="194">
        <v>226</v>
      </c>
      <c r="F178" s="195">
        <f>SUM(G178+H178)</f>
        <v>0</v>
      </c>
      <c r="G178" s="195">
        <v>0</v>
      </c>
      <c r="H178" s="195">
        <v>0</v>
      </c>
      <c r="I178" s="195">
        <f>SUM(J178+K178)</f>
        <v>0</v>
      </c>
      <c r="J178" s="195">
        <v>0</v>
      </c>
      <c r="K178" s="195">
        <v>0</v>
      </c>
      <c r="L178" s="293" t="s">
        <v>735</v>
      </c>
    </row>
    <row r="179" spans="1:12" s="173" customFormat="1" ht="27.75" customHeight="1" hidden="1">
      <c r="A179" s="244" t="s">
        <v>45</v>
      </c>
      <c r="B179" s="227" t="s">
        <v>497</v>
      </c>
      <c r="C179" s="227"/>
      <c r="D179" s="227"/>
      <c r="E179" s="227"/>
      <c r="F179" s="180">
        <f>G179+H179</f>
        <v>0</v>
      </c>
      <c r="G179" s="180">
        <f>G180</f>
        <v>0</v>
      </c>
      <c r="H179" s="180">
        <f>H180</f>
        <v>0</v>
      </c>
      <c r="I179" s="180">
        <f>J179+K179</f>
        <v>0</v>
      </c>
      <c r="J179" s="180">
        <f>J180</f>
        <v>0</v>
      </c>
      <c r="K179" s="180">
        <f>K180</f>
        <v>0</v>
      </c>
      <c r="L179" s="228"/>
    </row>
    <row r="180" spans="1:12" s="173" customFormat="1" ht="119.25" customHeight="1" hidden="1">
      <c r="A180" s="144" t="s">
        <v>692</v>
      </c>
      <c r="B180" s="182" t="s">
        <v>497</v>
      </c>
      <c r="C180" s="183" t="s">
        <v>498</v>
      </c>
      <c r="D180" s="172"/>
      <c r="E180" s="172"/>
      <c r="F180" s="184">
        <f>G180+H180</f>
        <v>0</v>
      </c>
      <c r="G180" s="184">
        <f>G181</f>
        <v>0</v>
      </c>
      <c r="H180" s="184">
        <f>H181</f>
        <v>0</v>
      </c>
      <c r="I180" s="184">
        <f>J180+K180</f>
        <v>0</v>
      </c>
      <c r="J180" s="184">
        <f>J181</f>
        <v>0</v>
      </c>
      <c r="K180" s="184">
        <f>K181</f>
        <v>0</v>
      </c>
      <c r="L180" s="208"/>
    </row>
    <row r="181" spans="1:12" s="173" customFormat="1" ht="12" hidden="1">
      <c r="A181" s="237" t="s">
        <v>685</v>
      </c>
      <c r="B181" s="186" t="s">
        <v>497</v>
      </c>
      <c r="C181" s="187" t="s">
        <v>498</v>
      </c>
      <c r="D181" s="188">
        <v>244</v>
      </c>
      <c r="E181" s="188">
        <v>226</v>
      </c>
      <c r="F181" s="189">
        <f>G181+H181</f>
        <v>0</v>
      </c>
      <c r="G181" s="189">
        <f>SUM(G183)</f>
        <v>0</v>
      </c>
      <c r="H181" s="189">
        <f>SUM(H183)</f>
        <v>0</v>
      </c>
      <c r="I181" s="189">
        <f>J181+K181</f>
        <v>0</v>
      </c>
      <c r="J181" s="189">
        <f>SUM(J183)</f>
        <v>0</v>
      </c>
      <c r="K181" s="189">
        <f>SUM(K183)</f>
        <v>0</v>
      </c>
      <c r="L181" s="190"/>
    </row>
    <row r="182" spans="1:12" s="173" customFormat="1" ht="12" hidden="1">
      <c r="A182" s="191" t="s">
        <v>637</v>
      </c>
      <c r="B182" s="192"/>
      <c r="C182" s="193"/>
      <c r="D182" s="194"/>
      <c r="E182" s="194"/>
      <c r="F182" s="195"/>
      <c r="G182" s="195"/>
      <c r="H182" s="195"/>
      <c r="I182" s="195"/>
      <c r="J182" s="195"/>
      <c r="K182" s="195"/>
      <c r="L182" s="196"/>
    </row>
    <row r="183" spans="1:12" s="173" customFormat="1" ht="63" customHeight="1" hidden="1">
      <c r="A183" s="197" t="s">
        <v>918</v>
      </c>
      <c r="B183" s="192" t="s">
        <v>497</v>
      </c>
      <c r="C183" s="193" t="s">
        <v>498</v>
      </c>
      <c r="D183" s="194">
        <v>244</v>
      </c>
      <c r="E183" s="194">
        <v>226</v>
      </c>
      <c r="F183" s="195">
        <f>SUM(G183+H183)</f>
        <v>0</v>
      </c>
      <c r="G183" s="195">
        <v>0</v>
      </c>
      <c r="H183" s="195">
        <v>0</v>
      </c>
      <c r="I183" s="195">
        <f>SUM(J183+K183)</f>
        <v>0</v>
      </c>
      <c r="J183" s="195">
        <v>0</v>
      </c>
      <c r="K183" s="195">
        <v>0</v>
      </c>
      <c r="L183" s="196" t="s">
        <v>919</v>
      </c>
    </row>
    <row r="184" spans="1:12" s="173" customFormat="1" ht="18" customHeight="1" hidden="1">
      <c r="A184" s="226" t="s">
        <v>26</v>
      </c>
      <c r="B184" s="227" t="s">
        <v>374</v>
      </c>
      <c r="C184" s="227"/>
      <c r="D184" s="227"/>
      <c r="E184" s="227"/>
      <c r="F184" s="180">
        <f>G184+H184</f>
        <v>0</v>
      </c>
      <c r="G184" s="180">
        <f>G185+G198+G206</f>
        <v>0</v>
      </c>
      <c r="H184" s="180">
        <f>H185+H198+H206</f>
        <v>0</v>
      </c>
      <c r="I184" s="180">
        <f>J184+K184</f>
        <v>0</v>
      </c>
      <c r="J184" s="180">
        <f>J185+J198+J206</f>
        <v>0</v>
      </c>
      <c r="K184" s="180">
        <f>K185+K198+K206</f>
        <v>0</v>
      </c>
      <c r="L184" s="228"/>
    </row>
    <row r="185" spans="1:12" s="173" customFormat="1" ht="36" customHeight="1" hidden="1">
      <c r="A185" s="211" t="s">
        <v>79</v>
      </c>
      <c r="B185" s="182" t="s">
        <v>374</v>
      </c>
      <c r="C185" s="183" t="s">
        <v>375</v>
      </c>
      <c r="D185" s="172"/>
      <c r="E185" s="172"/>
      <c r="F185" s="184">
        <f aca="true" t="shared" si="51" ref="F185:K185">SUM(F186)</f>
        <v>0</v>
      </c>
      <c r="G185" s="184">
        <f t="shared" si="51"/>
        <v>0</v>
      </c>
      <c r="H185" s="184">
        <f t="shared" si="51"/>
        <v>0</v>
      </c>
      <c r="I185" s="184">
        <f t="shared" si="51"/>
        <v>0</v>
      </c>
      <c r="J185" s="184">
        <f t="shared" si="51"/>
        <v>0</v>
      </c>
      <c r="K185" s="184">
        <f t="shared" si="51"/>
        <v>0</v>
      </c>
      <c r="L185" s="208"/>
    </row>
    <row r="186" spans="1:12" s="204" customFormat="1" ht="39" customHeight="1" hidden="1">
      <c r="A186" s="198" t="s">
        <v>197</v>
      </c>
      <c r="B186" s="186" t="s">
        <v>374</v>
      </c>
      <c r="C186" s="187" t="s">
        <v>375</v>
      </c>
      <c r="D186" s="186" t="s">
        <v>366</v>
      </c>
      <c r="E186" s="186"/>
      <c r="F186" s="189">
        <f aca="true" t="shared" si="52" ref="F186:K186">SUM(F188+F192+F195)</f>
        <v>0</v>
      </c>
      <c r="G186" s="189">
        <f t="shared" si="52"/>
        <v>0</v>
      </c>
      <c r="H186" s="189">
        <f t="shared" si="52"/>
        <v>0</v>
      </c>
      <c r="I186" s="189">
        <f t="shared" si="52"/>
        <v>0</v>
      </c>
      <c r="J186" s="189">
        <f t="shared" si="52"/>
        <v>0</v>
      </c>
      <c r="K186" s="189">
        <f t="shared" si="52"/>
        <v>0</v>
      </c>
      <c r="L186" s="283"/>
    </row>
    <row r="187" spans="1:12" s="173" customFormat="1" ht="12.75" customHeight="1" hidden="1">
      <c r="A187" s="239" t="s">
        <v>637</v>
      </c>
      <c r="B187" s="201"/>
      <c r="C187" s="206"/>
      <c r="D187" s="172"/>
      <c r="E187" s="172"/>
      <c r="F187" s="207"/>
      <c r="G187" s="202"/>
      <c r="H187" s="202"/>
      <c r="I187" s="202"/>
      <c r="J187" s="202"/>
      <c r="K187" s="202"/>
      <c r="L187" s="208"/>
    </row>
    <row r="188" spans="1:12" s="173" customFormat="1" ht="12" hidden="1">
      <c r="A188" s="237" t="s">
        <v>685</v>
      </c>
      <c r="B188" s="186" t="s">
        <v>374</v>
      </c>
      <c r="C188" s="187" t="s">
        <v>375</v>
      </c>
      <c r="D188" s="188">
        <v>244</v>
      </c>
      <c r="E188" s="188">
        <v>226</v>
      </c>
      <c r="F188" s="189">
        <f aca="true" t="shared" si="53" ref="F188:K188">SUM(F190+F191)</f>
        <v>0</v>
      </c>
      <c r="G188" s="189">
        <f t="shared" si="53"/>
        <v>0</v>
      </c>
      <c r="H188" s="189">
        <f t="shared" si="53"/>
        <v>0</v>
      </c>
      <c r="I188" s="189">
        <f t="shared" si="53"/>
        <v>0</v>
      </c>
      <c r="J188" s="189">
        <f t="shared" si="53"/>
        <v>0</v>
      </c>
      <c r="K188" s="189">
        <f t="shared" si="53"/>
        <v>0</v>
      </c>
      <c r="L188" s="190"/>
    </row>
    <row r="189" spans="1:12" s="173" customFormat="1" ht="12" hidden="1">
      <c r="A189" s="191" t="s">
        <v>637</v>
      </c>
      <c r="B189" s="192"/>
      <c r="C189" s="193"/>
      <c r="D189" s="194"/>
      <c r="E189" s="194"/>
      <c r="F189" s="195"/>
      <c r="G189" s="195"/>
      <c r="H189" s="195"/>
      <c r="I189" s="195"/>
      <c r="J189" s="195"/>
      <c r="K189" s="195"/>
      <c r="L189" s="196"/>
    </row>
    <row r="190" spans="1:12" s="173" customFormat="1" ht="49.5" customHeight="1" hidden="1">
      <c r="A190" s="197" t="s">
        <v>920</v>
      </c>
      <c r="B190" s="192" t="s">
        <v>374</v>
      </c>
      <c r="C190" s="193" t="s">
        <v>375</v>
      </c>
      <c r="D190" s="194">
        <v>244</v>
      </c>
      <c r="E190" s="194">
        <v>226</v>
      </c>
      <c r="F190" s="195">
        <f>SUM(G190+H190)</f>
        <v>0</v>
      </c>
      <c r="G190" s="195">
        <v>0</v>
      </c>
      <c r="H190" s="195">
        <v>0</v>
      </c>
      <c r="I190" s="195">
        <f>SUM(J190+K190)</f>
        <v>0</v>
      </c>
      <c r="J190" s="195">
        <v>0</v>
      </c>
      <c r="K190" s="195">
        <v>0</v>
      </c>
      <c r="L190" s="196" t="s">
        <v>921</v>
      </c>
    </row>
    <row r="191" spans="1:12" s="173" customFormat="1" ht="77.25" customHeight="1" hidden="1">
      <c r="A191" s="245" t="s">
        <v>922</v>
      </c>
      <c r="B191" s="192" t="s">
        <v>374</v>
      </c>
      <c r="C191" s="193" t="s">
        <v>375</v>
      </c>
      <c r="D191" s="194">
        <v>244</v>
      </c>
      <c r="E191" s="194">
        <v>226</v>
      </c>
      <c r="F191" s="195">
        <f>SUM(G191+H191)</f>
        <v>0</v>
      </c>
      <c r="G191" s="195">
        <v>0</v>
      </c>
      <c r="H191" s="195">
        <v>0</v>
      </c>
      <c r="I191" s="195">
        <f>SUM(J191+K191)</f>
        <v>0</v>
      </c>
      <c r="J191" s="195">
        <v>0</v>
      </c>
      <c r="K191" s="195">
        <v>0</v>
      </c>
      <c r="L191" s="294" t="s">
        <v>693</v>
      </c>
    </row>
    <row r="192" spans="1:12" s="173" customFormat="1" ht="12" hidden="1">
      <c r="A192" s="237" t="s">
        <v>13</v>
      </c>
      <c r="B192" s="186" t="s">
        <v>374</v>
      </c>
      <c r="C192" s="187" t="s">
        <v>375</v>
      </c>
      <c r="D192" s="188">
        <v>244</v>
      </c>
      <c r="E192" s="188">
        <v>310</v>
      </c>
      <c r="F192" s="189">
        <f aca="true" t="shared" si="54" ref="F192:K192">SUM(F194)</f>
        <v>0</v>
      </c>
      <c r="G192" s="189">
        <f t="shared" si="54"/>
        <v>0</v>
      </c>
      <c r="H192" s="189">
        <f t="shared" si="54"/>
        <v>0</v>
      </c>
      <c r="I192" s="189">
        <f t="shared" si="54"/>
        <v>0</v>
      </c>
      <c r="J192" s="189">
        <f t="shared" si="54"/>
        <v>0</v>
      </c>
      <c r="K192" s="189">
        <f t="shared" si="54"/>
        <v>0</v>
      </c>
      <c r="L192" s="190"/>
    </row>
    <row r="193" spans="1:12" s="173" customFormat="1" ht="12" hidden="1">
      <c r="A193" s="191" t="s">
        <v>637</v>
      </c>
      <c r="B193" s="192"/>
      <c r="C193" s="193"/>
      <c r="D193" s="194"/>
      <c r="E193" s="194"/>
      <c r="F193" s="195"/>
      <c r="G193" s="195"/>
      <c r="H193" s="195"/>
      <c r="I193" s="195"/>
      <c r="J193" s="195"/>
      <c r="K193" s="195"/>
      <c r="L193" s="196"/>
    </row>
    <row r="194" spans="1:12" s="173" customFormat="1" ht="75" customHeight="1" hidden="1">
      <c r="A194" s="245" t="s">
        <v>694</v>
      </c>
      <c r="B194" s="192" t="s">
        <v>374</v>
      </c>
      <c r="C194" s="193" t="s">
        <v>375</v>
      </c>
      <c r="D194" s="194">
        <v>244</v>
      </c>
      <c r="E194" s="194">
        <v>310</v>
      </c>
      <c r="F194" s="195">
        <f>SUM(G194+H194)</f>
        <v>0</v>
      </c>
      <c r="G194" s="195">
        <v>0</v>
      </c>
      <c r="H194" s="195">
        <v>0</v>
      </c>
      <c r="I194" s="195">
        <f>SUM(J194+K194)</f>
        <v>0</v>
      </c>
      <c r="J194" s="195">
        <v>0</v>
      </c>
      <c r="K194" s="195">
        <v>0</v>
      </c>
      <c r="L194" s="294" t="s">
        <v>693</v>
      </c>
    </row>
    <row r="195" spans="1:12" s="173" customFormat="1" ht="12" hidden="1">
      <c r="A195" s="237" t="s">
        <v>14</v>
      </c>
      <c r="B195" s="186" t="s">
        <v>374</v>
      </c>
      <c r="C195" s="187" t="s">
        <v>375</v>
      </c>
      <c r="D195" s="188">
        <v>244</v>
      </c>
      <c r="E195" s="188">
        <v>340</v>
      </c>
      <c r="F195" s="189">
        <f>G195+H195</f>
        <v>0</v>
      </c>
      <c r="G195" s="189">
        <f>SUM(G197)</f>
        <v>0</v>
      </c>
      <c r="H195" s="189">
        <f>SUM(H197)</f>
        <v>0</v>
      </c>
      <c r="I195" s="189">
        <f>J195+K195</f>
        <v>0</v>
      </c>
      <c r="J195" s="189">
        <f>SUM(J197)</f>
        <v>0</v>
      </c>
      <c r="K195" s="189">
        <f>SUM(K197)</f>
        <v>0</v>
      </c>
      <c r="L195" s="190"/>
    </row>
    <row r="196" spans="1:12" s="173" customFormat="1" ht="12" hidden="1">
      <c r="A196" s="191" t="s">
        <v>637</v>
      </c>
      <c r="B196" s="192"/>
      <c r="C196" s="193"/>
      <c r="D196" s="194"/>
      <c r="E196" s="194"/>
      <c r="F196" s="195"/>
      <c r="G196" s="195"/>
      <c r="H196" s="195"/>
      <c r="I196" s="195"/>
      <c r="J196" s="195"/>
      <c r="K196" s="195"/>
      <c r="L196" s="196"/>
    </row>
    <row r="197" spans="1:12" s="173" customFormat="1" ht="60" customHeight="1" hidden="1">
      <c r="A197" s="197" t="s">
        <v>695</v>
      </c>
      <c r="B197" s="192" t="s">
        <v>374</v>
      </c>
      <c r="C197" s="193" t="s">
        <v>375</v>
      </c>
      <c r="D197" s="194">
        <v>244</v>
      </c>
      <c r="E197" s="194">
        <v>340</v>
      </c>
      <c r="F197" s="195">
        <f>SUM(G197+H197)</f>
        <v>0</v>
      </c>
      <c r="G197" s="195">
        <v>0</v>
      </c>
      <c r="H197" s="195">
        <v>0</v>
      </c>
      <c r="I197" s="195">
        <f>SUM(J197+K197)</f>
        <v>0</v>
      </c>
      <c r="J197" s="195">
        <v>0</v>
      </c>
      <c r="K197" s="195">
        <v>0</v>
      </c>
      <c r="L197" s="196" t="s">
        <v>696</v>
      </c>
    </row>
    <row r="198" spans="1:12" s="173" customFormat="1" ht="51" customHeight="1" hidden="1">
      <c r="A198" s="211" t="s">
        <v>27</v>
      </c>
      <c r="B198" s="182" t="s">
        <v>374</v>
      </c>
      <c r="C198" s="183" t="s">
        <v>376</v>
      </c>
      <c r="D198" s="172"/>
      <c r="E198" s="172"/>
      <c r="F198" s="184">
        <f>G198+H198</f>
        <v>0</v>
      </c>
      <c r="G198" s="184">
        <f>G199+G203</f>
        <v>0</v>
      </c>
      <c r="H198" s="184">
        <f>H199+H203</f>
        <v>0</v>
      </c>
      <c r="I198" s="184">
        <f>J198+K198</f>
        <v>0</v>
      </c>
      <c r="J198" s="184">
        <f>J199+J203</f>
        <v>0</v>
      </c>
      <c r="K198" s="184">
        <f>K199+K203</f>
        <v>0</v>
      </c>
      <c r="L198" s="208"/>
    </row>
    <row r="199" spans="1:12" s="173" customFormat="1" ht="12" hidden="1">
      <c r="A199" s="237" t="s">
        <v>685</v>
      </c>
      <c r="B199" s="186" t="s">
        <v>374</v>
      </c>
      <c r="C199" s="187" t="s">
        <v>376</v>
      </c>
      <c r="D199" s="188">
        <v>244</v>
      </c>
      <c r="E199" s="188">
        <v>226</v>
      </c>
      <c r="F199" s="189">
        <f>G199+H199</f>
        <v>0</v>
      </c>
      <c r="G199" s="189">
        <f>SUM(G201+G202)</f>
        <v>0</v>
      </c>
      <c r="H199" s="189">
        <f>SUM(H201+H202)</f>
        <v>0</v>
      </c>
      <c r="I199" s="189">
        <f>J199+K199</f>
        <v>0</v>
      </c>
      <c r="J199" s="189">
        <f>SUM(J201+J202)</f>
        <v>0</v>
      </c>
      <c r="K199" s="189">
        <f>SUM(K201+K202)</f>
        <v>0</v>
      </c>
      <c r="L199" s="190"/>
    </row>
    <row r="200" spans="1:12" s="173" customFormat="1" ht="12" hidden="1">
      <c r="A200" s="191" t="s">
        <v>637</v>
      </c>
      <c r="B200" s="192"/>
      <c r="C200" s="193"/>
      <c r="D200" s="194"/>
      <c r="E200" s="194"/>
      <c r="F200" s="195"/>
      <c r="G200" s="195"/>
      <c r="H200" s="195"/>
      <c r="I200" s="195"/>
      <c r="J200" s="195"/>
      <c r="K200" s="195"/>
      <c r="L200" s="196"/>
    </row>
    <row r="201" spans="1:12" s="173" customFormat="1" ht="75.75" customHeight="1" hidden="1">
      <c r="A201" s="197" t="s">
        <v>697</v>
      </c>
      <c r="B201" s="192" t="s">
        <v>374</v>
      </c>
      <c r="C201" s="193" t="s">
        <v>376</v>
      </c>
      <c r="D201" s="194">
        <v>244</v>
      </c>
      <c r="E201" s="194">
        <v>226</v>
      </c>
      <c r="F201" s="195">
        <f>SUM(G201+H201)</f>
        <v>0</v>
      </c>
      <c r="G201" s="195">
        <v>0</v>
      </c>
      <c r="H201" s="195">
        <v>0</v>
      </c>
      <c r="I201" s="195">
        <f>SUM(J201+K201)</f>
        <v>0</v>
      </c>
      <c r="J201" s="195">
        <v>0</v>
      </c>
      <c r="K201" s="195">
        <v>0</v>
      </c>
      <c r="L201" s="196" t="s">
        <v>698</v>
      </c>
    </row>
    <row r="202" spans="1:12" s="173" customFormat="1" ht="55.5" customHeight="1" hidden="1">
      <c r="A202" s="197" t="s">
        <v>699</v>
      </c>
      <c r="B202" s="192" t="s">
        <v>374</v>
      </c>
      <c r="C202" s="193" t="s">
        <v>376</v>
      </c>
      <c r="D202" s="194">
        <v>244</v>
      </c>
      <c r="E202" s="194">
        <v>226</v>
      </c>
      <c r="F202" s="195">
        <f>SUM(G202+H202)</f>
        <v>0</v>
      </c>
      <c r="G202" s="195">
        <v>0</v>
      </c>
      <c r="H202" s="195">
        <v>0</v>
      </c>
      <c r="I202" s="195">
        <f>SUM(J202+K202)</f>
        <v>0</v>
      </c>
      <c r="J202" s="195">
        <v>0</v>
      </c>
      <c r="K202" s="195">
        <v>0</v>
      </c>
      <c r="L202" s="196" t="s">
        <v>700</v>
      </c>
    </row>
    <row r="203" spans="1:12" s="173" customFormat="1" ht="12" hidden="1">
      <c r="A203" s="237" t="s">
        <v>685</v>
      </c>
      <c r="B203" s="186" t="s">
        <v>374</v>
      </c>
      <c r="C203" s="187" t="s">
        <v>376</v>
      </c>
      <c r="D203" s="188">
        <v>852</v>
      </c>
      <c r="E203" s="188">
        <v>291</v>
      </c>
      <c r="F203" s="189">
        <f aca="true" t="shared" si="55" ref="F203:K203">F205</f>
        <v>0</v>
      </c>
      <c r="G203" s="189">
        <f t="shared" si="55"/>
        <v>0</v>
      </c>
      <c r="H203" s="189">
        <f t="shared" si="55"/>
        <v>0</v>
      </c>
      <c r="I203" s="189">
        <f t="shared" si="55"/>
        <v>0</v>
      </c>
      <c r="J203" s="189">
        <f t="shared" si="55"/>
        <v>0</v>
      </c>
      <c r="K203" s="189">
        <f t="shared" si="55"/>
        <v>0</v>
      </c>
      <c r="L203" s="190"/>
    </row>
    <row r="204" spans="1:12" s="173" customFormat="1" ht="12" hidden="1">
      <c r="A204" s="191" t="s">
        <v>637</v>
      </c>
      <c r="B204" s="192"/>
      <c r="C204" s="193"/>
      <c r="D204" s="194"/>
      <c r="E204" s="194"/>
      <c r="F204" s="195"/>
      <c r="G204" s="195"/>
      <c r="H204" s="195"/>
      <c r="I204" s="195"/>
      <c r="J204" s="195"/>
      <c r="K204" s="195"/>
      <c r="L204" s="196"/>
    </row>
    <row r="205" spans="1:12" s="173" customFormat="1" ht="75.75" customHeight="1" hidden="1">
      <c r="A205" s="197" t="s">
        <v>701</v>
      </c>
      <c r="B205" s="192" t="s">
        <v>374</v>
      </c>
      <c r="C205" s="193" t="s">
        <v>376</v>
      </c>
      <c r="D205" s="194">
        <v>852</v>
      </c>
      <c r="E205" s="194">
        <v>291</v>
      </c>
      <c r="F205" s="195">
        <f>SUM(G205+H205)</f>
        <v>0</v>
      </c>
      <c r="G205" s="195">
        <v>0</v>
      </c>
      <c r="H205" s="195">
        <v>0</v>
      </c>
      <c r="I205" s="195">
        <f>SUM(J205+K205)</f>
        <v>0</v>
      </c>
      <c r="J205" s="195">
        <v>0</v>
      </c>
      <c r="K205" s="195">
        <v>0</v>
      </c>
      <c r="L205" s="196" t="s">
        <v>702</v>
      </c>
    </row>
    <row r="206" spans="1:12" s="173" customFormat="1" ht="51" customHeight="1" hidden="1">
      <c r="A206" s="211" t="s">
        <v>142</v>
      </c>
      <c r="B206" s="182" t="s">
        <v>374</v>
      </c>
      <c r="C206" s="183" t="s">
        <v>377</v>
      </c>
      <c r="D206" s="172"/>
      <c r="E206" s="172"/>
      <c r="F206" s="184">
        <f aca="true" t="shared" si="56" ref="F206:K206">SUM(F207)</f>
        <v>0</v>
      </c>
      <c r="G206" s="184">
        <f t="shared" si="56"/>
        <v>0</v>
      </c>
      <c r="H206" s="184">
        <f t="shared" si="56"/>
        <v>0</v>
      </c>
      <c r="I206" s="184">
        <f t="shared" si="56"/>
        <v>0</v>
      </c>
      <c r="J206" s="184">
        <f t="shared" si="56"/>
        <v>0</v>
      </c>
      <c r="K206" s="184">
        <f t="shared" si="56"/>
        <v>0</v>
      </c>
      <c r="L206" s="208"/>
    </row>
    <row r="207" spans="1:12" s="204" customFormat="1" ht="39" customHeight="1" hidden="1">
      <c r="A207" s="198" t="s">
        <v>197</v>
      </c>
      <c r="B207" s="186" t="s">
        <v>374</v>
      </c>
      <c r="C207" s="187" t="s">
        <v>377</v>
      </c>
      <c r="D207" s="186" t="s">
        <v>366</v>
      </c>
      <c r="E207" s="186"/>
      <c r="F207" s="189">
        <f aca="true" t="shared" si="57" ref="F207:K207">SUM(F209+F212+F215)</f>
        <v>0</v>
      </c>
      <c r="G207" s="189">
        <f t="shared" si="57"/>
        <v>0</v>
      </c>
      <c r="H207" s="189">
        <f t="shared" si="57"/>
        <v>0</v>
      </c>
      <c r="I207" s="189">
        <f t="shared" si="57"/>
        <v>0</v>
      </c>
      <c r="J207" s="189">
        <f t="shared" si="57"/>
        <v>0</v>
      </c>
      <c r="K207" s="189">
        <f t="shared" si="57"/>
        <v>0</v>
      </c>
      <c r="L207" s="283"/>
    </row>
    <row r="208" spans="1:12" s="173" customFormat="1" ht="12.75" customHeight="1" hidden="1">
      <c r="A208" s="239" t="s">
        <v>637</v>
      </c>
      <c r="B208" s="201"/>
      <c r="C208" s="206"/>
      <c r="D208" s="172"/>
      <c r="E208" s="172"/>
      <c r="F208" s="207"/>
      <c r="G208" s="202"/>
      <c r="H208" s="202"/>
      <c r="I208" s="202"/>
      <c r="J208" s="202"/>
      <c r="K208" s="202"/>
      <c r="L208" s="208"/>
    </row>
    <row r="209" spans="1:12" s="173" customFormat="1" ht="12" hidden="1">
      <c r="A209" s="237" t="s">
        <v>685</v>
      </c>
      <c r="B209" s="186" t="s">
        <v>374</v>
      </c>
      <c r="C209" s="187" t="s">
        <v>377</v>
      </c>
      <c r="D209" s="188">
        <v>244</v>
      </c>
      <c r="E209" s="188">
        <v>226</v>
      </c>
      <c r="F209" s="189">
        <f>G209+H209</f>
        <v>0</v>
      </c>
      <c r="G209" s="189">
        <f>SUM(G211)</f>
        <v>0</v>
      </c>
      <c r="H209" s="189">
        <f>SUM(H211)</f>
        <v>0</v>
      </c>
      <c r="I209" s="189">
        <f>J209+K209</f>
        <v>0</v>
      </c>
      <c r="J209" s="189">
        <f>SUM(J211)</f>
        <v>0</v>
      </c>
      <c r="K209" s="189">
        <f>SUM(K211)</f>
        <v>0</v>
      </c>
      <c r="L209" s="190"/>
    </row>
    <row r="210" spans="1:12" s="173" customFormat="1" ht="12" hidden="1">
      <c r="A210" s="191" t="s">
        <v>637</v>
      </c>
      <c r="B210" s="192"/>
      <c r="C210" s="193"/>
      <c r="D210" s="194"/>
      <c r="E210" s="194"/>
      <c r="F210" s="195"/>
      <c r="G210" s="195"/>
      <c r="H210" s="195"/>
      <c r="I210" s="195"/>
      <c r="J210" s="195"/>
      <c r="K210" s="195"/>
      <c r="L210" s="196"/>
    </row>
    <row r="211" spans="1:12" s="173" customFormat="1" ht="68.25" customHeight="1" hidden="1">
      <c r="A211" s="245" t="s">
        <v>694</v>
      </c>
      <c r="B211" s="192" t="s">
        <v>374</v>
      </c>
      <c r="C211" s="193" t="s">
        <v>377</v>
      </c>
      <c r="D211" s="194">
        <v>244</v>
      </c>
      <c r="E211" s="194">
        <v>226</v>
      </c>
      <c r="F211" s="195">
        <f>SUM(G211+H211)</f>
        <v>0</v>
      </c>
      <c r="G211" s="195">
        <v>0</v>
      </c>
      <c r="H211" s="195">
        <v>0</v>
      </c>
      <c r="I211" s="195">
        <f>SUM(J211+K211)</f>
        <v>0</v>
      </c>
      <c r="J211" s="195">
        <v>0</v>
      </c>
      <c r="K211" s="195">
        <v>0</v>
      </c>
      <c r="L211" s="294" t="s">
        <v>693</v>
      </c>
    </row>
    <row r="212" spans="1:12" s="173" customFormat="1" ht="12" hidden="1">
      <c r="A212" s="237" t="s">
        <v>13</v>
      </c>
      <c r="B212" s="186" t="s">
        <v>374</v>
      </c>
      <c r="C212" s="187" t="s">
        <v>377</v>
      </c>
      <c r="D212" s="188">
        <v>244</v>
      </c>
      <c r="E212" s="188">
        <v>310</v>
      </c>
      <c r="F212" s="189">
        <f>G212+H212</f>
        <v>0</v>
      </c>
      <c r="G212" s="189">
        <f>SUM(G214)</f>
        <v>0</v>
      </c>
      <c r="H212" s="189">
        <f>SUM(H214)</f>
        <v>0</v>
      </c>
      <c r="I212" s="189">
        <f>J212+K212</f>
        <v>0</v>
      </c>
      <c r="J212" s="189">
        <f>SUM(J214)</f>
        <v>0</v>
      </c>
      <c r="K212" s="189">
        <f>SUM(K214)</f>
        <v>0</v>
      </c>
      <c r="L212" s="190"/>
    </row>
    <row r="213" spans="1:12" s="173" customFormat="1" ht="12" hidden="1">
      <c r="A213" s="191" t="s">
        <v>637</v>
      </c>
      <c r="B213" s="192"/>
      <c r="C213" s="193"/>
      <c r="D213" s="194"/>
      <c r="E213" s="194"/>
      <c r="F213" s="195"/>
      <c r="G213" s="195"/>
      <c r="H213" s="195"/>
      <c r="I213" s="195"/>
      <c r="J213" s="195"/>
      <c r="K213" s="195"/>
      <c r="L213" s="196"/>
    </row>
    <row r="214" spans="1:12" s="173" customFormat="1" ht="69" customHeight="1" hidden="1">
      <c r="A214" s="245" t="s">
        <v>694</v>
      </c>
      <c r="B214" s="192" t="s">
        <v>374</v>
      </c>
      <c r="C214" s="193" t="s">
        <v>377</v>
      </c>
      <c r="D214" s="194">
        <v>244</v>
      </c>
      <c r="E214" s="194">
        <v>310</v>
      </c>
      <c r="F214" s="195">
        <f>SUM(G214+H214)</f>
        <v>0</v>
      </c>
      <c r="G214" s="195">
        <v>0</v>
      </c>
      <c r="H214" s="195">
        <v>0</v>
      </c>
      <c r="I214" s="195">
        <f>SUM(J214+K214)</f>
        <v>0</v>
      </c>
      <c r="J214" s="195">
        <v>0</v>
      </c>
      <c r="K214" s="195">
        <v>0</v>
      </c>
      <c r="L214" s="294" t="s">
        <v>693</v>
      </c>
    </row>
    <row r="215" spans="1:12" s="173" customFormat="1" ht="12" hidden="1">
      <c r="A215" s="237" t="s">
        <v>14</v>
      </c>
      <c r="B215" s="186" t="s">
        <v>374</v>
      </c>
      <c r="C215" s="187" t="s">
        <v>377</v>
      </c>
      <c r="D215" s="188">
        <v>244</v>
      </c>
      <c r="E215" s="188">
        <v>340</v>
      </c>
      <c r="F215" s="189">
        <f aca="true" t="shared" si="58" ref="F215:K215">SUM(F217)</f>
        <v>0</v>
      </c>
      <c r="G215" s="189">
        <f t="shared" si="58"/>
        <v>0</v>
      </c>
      <c r="H215" s="189">
        <f t="shared" si="58"/>
        <v>0</v>
      </c>
      <c r="I215" s="189">
        <f t="shared" si="58"/>
        <v>0</v>
      </c>
      <c r="J215" s="189">
        <f t="shared" si="58"/>
        <v>0</v>
      </c>
      <c r="K215" s="189">
        <f t="shared" si="58"/>
        <v>0</v>
      </c>
      <c r="L215" s="190"/>
    </row>
    <row r="216" spans="1:12" s="173" customFormat="1" ht="12" hidden="1">
      <c r="A216" s="191" t="s">
        <v>637</v>
      </c>
      <c r="B216" s="192"/>
      <c r="C216" s="193"/>
      <c r="D216" s="194"/>
      <c r="E216" s="194"/>
      <c r="F216" s="195"/>
      <c r="G216" s="195"/>
      <c r="H216" s="195"/>
      <c r="I216" s="195"/>
      <c r="J216" s="195"/>
      <c r="K216" s="195"/>
      <c r="L216" s="196"/>
    </row>
    <row r="217" spans="1:12" s="173" customFormat="1" ht="67.5" customHeight="1" hidden="1">
      <c r="A217" s="245" t="s">
        <v>694</v>
      </c>
      <c r="B217" s="192" t="s">
        <v>374</v>
      </c>
      <c r="C217" s="193" t="s">
        <v>377</v>
      </c>
      <c r="D217" s="194">
        <v>244</v>
      </c>
      <c r="E217" s="194">
        <v>346</v>
      </c>
      <c r="F217" s="195">
        <f>SUM(G217+H217)</f>
        <v>0</v>
      </c>
      <c r="G217" s="195">
        <v>0</v>
      </c>
      <c r="H217" s="195">
        <v>0</v>
      </c>
      <c r="I217" s="195">
        <f>SUM(J217+K217)</f>
        <v>0</v>
      </c>
      <c r="J217" s="195">
        <v>0</v>
      </c>
      <c r="K217" s="195">
        <v>0</v>
      </c>
      <c r="L217" s="294" t="s">
        <v>693</v>
      </c>
    </row>
    <row r="218" spans="1:12" s="173" customFormat="1" ht="37.5" customHeight="1" hidden="1">
      <c r="A218" s="226" t="s">
        <v>99</v>
      </c>
      <c r="B218" s="227" t="s">
        <v>378</v>
      </c>
      <c r="C218" s="227"/>
      <c r="D218" s="227"/>
      <c r="E218" s="227"/>
      <c r="F218" s="180">
        <f>G218+H218</f>
        <v>0</v>
      </c>
      <c r="G218" s="180">
        <f>G219</f>
        <v>0</v>
      </c>
      <c r="H218" s="180">
        <f>H219</f>
        <v>0</v>
      </c>
      <c r="I218" s="180">
        <f>J218+K218</f>
        <v>0</v>
      </c>
      <c r="J218" s="180">
        <f>J219</f>
        <v>0</v>
      </c>
      <c r="K218" s="180">
        <f>K219</f>
        <v>0</v>
      </c>
      <c r="L218" s="228"/>
    </row>
    <row r="219" spans="1:12" s="173" customFormat="1" ht="108.75" customHeight="1" hidden="1">
      <c r="A219" s="246" t="s">
        <v>143</v>
      </c>
      <c r="B219" s="182" t="s">
        <v>378</v>
      </c>
      <c r="C219" s="183" t="s">
        <v>379</v>
      </c>
      <c r="D219" s="172"/>
      <c r="E219" s="172"/>
      <c r="F219" s="184">
        <f>G219+H219</f>
        <v>0</v>
      </c>
      <c r="G219" s="184">
        <f>G220</f>
        <v>0</v>
      </c>
      <c r="H219" s="184">
        <f>H220</f>
        <v>0</v>
      </c>
      <c r="I219" s="184">
        <f>J219+K219</f>
        <v>0</v>
      </c>
      <c r="J219" s="184">
        <f>J220</f>
        <v>0</v>
      </c>
      <c r="K219" s="184">
        <f>K220</f>
        <v>0</v>
      </c>
      <c r="L219" s="208"/>
    </row>
    <row r="220" spans="1:12" s="173" customFormat="1" ht="12" hidden="1">
      <c r="A220" s="237" t="s">
        <v>685</v>
      </c>
      <c r="B220" s="186" t="s">
        <v>378</v>
      </c>
      <c r="C220" s="187" t="s">
        <v>379</v>
      </c>
      <c r="D220" s="188">
        <v>244</v>
      </c>
      <c r="E220" s="188">
        <v>226</v>
      </c>
      <c r="F220" s="189">
        <f>G220+H220</f>
        <v>0</v>
      </c>
      <c r="G220" s="189">
        <f>SUM(G222)</f>
        <v>0</v>
      </c>
      <c r="H220" s="189">
        <f>SUM(H222)</f>
        <v>0</v>
      </c>
      <c r="I220" s="189">
        <f>J220+K220</f>
        <v>0</v>
      </c>
      <c r="J220" s="189">
        <f>SUM(J222)</f>
        <v>0</v>
      </c>
      <c r="K220" s="189">
        <f>SUM(K222)</f>
        <v>0</v>
      </c>
      <c r="L220" s="190"/>
    </row>
    <row r="221" spans="1:12" s="173" customFormat="1" ht="12" hidden="1">
      <c r="A221" s="191" t="s">
        <v>637</v>
      </c>
      <c r="B221" s="192"/>
      <c r="C221" s="193"/>
      <c r="D221" s="194"/>
      <c r="E221" s="194"/>
      <c r="F221" s="195"/>
      <c r="G221" s="195"/>
      <c r="H221" s="195"/>
      <c r="I221" s="195"/>
      <c r="J221" s="195"/>
      <c r="K221" s="195"/>
      <c r="L221" s="196"/>
    </row>
    <row r="222" spans="1:12" s="173" customFormat="1" ht="92.25" customHeight="1" hidden="1">
      <c r="A222" s="197" t="s">
        <v>703</v>
      </c>
      <c r="B222" s="192" t="s">
        <v>378</v>
      </c>
      <c r="C222" s="193" t="s">
        <v>379</v>
      </c>
      <c r="D222" s="194">
        <v>244</v>
      </c>
      <c r="E222" s="194">
        <v>226</v>
      </c>
      <c r="F222" s="195">
        <f>SUM(G222+H222)</f>
        <v>0</v>
      </c>
      <c r="G222" s="195">
        <v>0</v>
      </c>
      <c r="H222" s="195">
        <v>0</v>
      </c>
      <c r="I222" s="195">
        <f>SUM(J222+K222)</f>
        <v>0</v>
      </c>
      <c r="J222" s="195">
        <v>0</v>
      </c>
      <c r="K222" s="195">
        <v>0</v>
      </c>
      <c r="L222" s="295" t="s">
        <v>704</v>
      </c>
    </row>
    <row r="223" spans="1:12" s="173" customFormat="1" ht="24.75" customHeight="1" hidden="1">
      <c r="A223" s="226" t="s">
        <v>8</v>
      </c>
      <c r="B223" s="227" t="s">
        <v>380</v>
      </c>
      <c r="C223" s="227"/>
      <c r="D223" s="227"/>
      <c r="E223" s="227"/>
      <c r="F223" s="180">
        <f>G223+H223</f>
        <v>0</v>
      </c>
      <c r="G223" s="180">
        <f>G224+G228</f>
        <v>0</v>
      </c>
      <c r="H223" s="180">
        <f>H224+H228</f>
        <v>0</v>
      </c>
      <c r="I223" s="180">
        <f>J223+K223</f>
        <v>0</v>
      </c>
      <c r="J223" s="180">
        <f>J224+J228</f>
        <v>0</v>
      </c>
      <c r="K223" s="180">
        <f>K224+K228</f>
        <v>0</v>
      </c>
      <c r="L223" s="228"/>
    </row>
    <row r="224" spans="1:12" s="173" customFormat="1" ht="54" customHeight="1" hidden="1">
      <c r="A224" s="211" t="s">
        <v>144</v>
      </c>
      <c r="B224" s="182" t="s">
        <v>380</v>
      </c>
      <c r="C224" s="183" t="s">
        <v>381</v>
      </c>
      <c r="D224" s="172"/>
      <c r="E224" s="172"/>
      <c r="F224" s="184">
        <f>G224+H224</f>
        <v>0</v>
      </c>
      <c r="G224" s="184">
        <f>G225</f>
        <v>0</v>
      </c>
      <c r="H224" s="184">
        <f>H225</f>
        <v>0</v>
      </c>
      <c r="I224" s="184">
        <f>J224+K224</f>
        <v>0</v>
      </c>
      <c r="J224" s="184">
        <f>J225</f>
        <v>0</v>
      </c>
      <c r="K224" s="184">
        <f>K225</f>
        <v>0</v>
      </c>
      <c r="L224" s="208"/>
    </row>
    <row r="225" spans="1:12" s="173" customFormat="1" ht="12" hidden="1">
      <c r="A225" s="237" t="s">
        <v>685</v>
      </c>
      <c r="B225" s="186" t="s">
        <v>380</v>
      </c>
      <c r="C225" s="187" t="s">
        <v>381</v>
      </c>
      <c r="D225" s="188">
        <v>244</v>
      </c>
      <c r="E225" s="188">
        <v>226</v>
      </c>
      <c r="F225" s="189">
        <f>G225+H225</f>
        <v>0</v>
      </c>
      <c r="G225" s="189">
        <f>SUM(G227)</f>
        <v>0</v>
      </c>
      <c r="H225" s="189">
        <f>SUM(H227)</f>
        <v>0</v>
      </c>
      <c r="I225" s="189">
        <f>J225+K225</f>
        <v>0</v>
      </c>
      <c r="J225" s="189">
        <f>SUM(J227)</f>
        <v>0</v>
      </c>
      <c r="K225" s="189">
        <f>SUM(K227)</f>
        <v>0</v>
      </c>
      <c r="L225" s="190"/>
    </row>
    <row r="226" spans="1:12" s="173" customFormat="1" ht="12" hidden="1">
      <c r="A226" s="191" t="s">
        <v>637</v>
      </c>
      <c r="B226" s="192"/>
      <c r="C226" s="193"/>
      <c r="D226" s="194"/>
      <c r="E226" s="194"/>
      <c r="F226" s="195"/>
      <c r="G226" s="195"/>
      <c r="H226" s="195"/>
      <c r="I226" s="195"/>
      <c r="J226" s="195"/>
      <c r="K226" s="195"/>
      <c r="L226" s="196"/>
    </row>
    <row r="227" spans="1:12" s="173" customFormat="1" ht="76.5" customHeight="1" hidden="1">
      <c r="A227" s="197" t="s">
        <v>705</v>
      </c>
      <c r="B227" s="192" t="s">
        <v>380</v>
      </c>
      <c r="C227" s="193" t="s">
        <v>381</v>
      </c>
      <c r="D227" s="194">
        <v>244</v>
      </c>
      <c r="E227" s="194">
        <v>226</v>
      </c>
      <c r="F227" s="195">
        <f>SUM(G227+H227)</f>
        <v>0</v>
      </c>
      <c r="G227" s="195">
        <v>0</v>
      </c>
      <c r="H227" s="195">
        <v>0</v>
      </c>
      <c r="I227" s="195">
        <f>SUM(J227+K227)</f>
        <v>0</v>
      </c>
      <c r="J227" s="195">
        <v>0</v>
      </c>
      <c r="K227" s="195">
        <v>0</v>
      </c>
      <c r="L227" s="196" t="s">
        <v>923</v>
      </c>
    </row>
    <row r="228" spans="1:12" s="173" customFormat="1" ht="54.75" customHeight="1" hidden="1">
      <c r="A228" s="211" t="s">
        <v>122</v>
      </c>
      <c r="B228" s="182" t="s">
        <v>380</v>
      </c>
      <c r="C228" s="183" t="s">
        <v>382</v>
      </c>
      <c r="D228" s="172"/>
      <c r="E228" s="172"/>
      <c r="F228" s="184">
        <f>G228+H228</f>
        <v>0</v>
      </c>
      <c r="G228" s="184">
        <f>G229</f>
        <v>0</v>
      </c>
      <c r="H228" s="184">
        <f>H229</f>
        <v>0</v>
      </c>
      <c r="I228" s="184">
        <f>J228+K228</f>
        <v>0</v>
      </c>
      <c r="J228" s="184">
        <f>J229</f>
        <v>0</v>
      </c>
      <c r="K228" s="184">
        <f>K229</f>
        <v>0</v>
      </c>
      <c r="L228" s="208"/>
    </row>
    <row r="229" spans="1:12" s="173" customFormat="1" ht="12" hidden="1">
      <c r="A229" s="237" t="s">
        <v>685</v>
      </c>
      <c r="B229" s="186" t="s">
        <v>380</v>
      </c>
      <c r="C229" s="187" t="s">
        <v>382</v>
      </c>
      <c r="D229" s="188">
        <v>244</v>
      </c>
      <c r="E229" s="188">
        <v>226</v>
      </c>
      <c r="F229" s="189">
        <f>G229+H229</f>
        <v>0</v>
      </c>
      <c r="G229" s="189">
        <f>SUM(G231+G232)</f>
        <v>0</v>
      </c>
      <c r="H229" s="189">
        <f>SUM(H231+H232)</f>
        <v>0</v>
      </c>
      <c r="I229" s="189">
        <f>J229+K229</f>
        <v>0</v>
      </c>
      <c r="J229" s="189">
        <f>SUM(J231+J232)</f>
        <v>0</v>
      </c>
      <c r="K229" s="189">
        <f>SUM(K231+K232)</f>
        <v>0</v>
      </c>
      <c r="L229" s="190"/>
    </row>
    <row r="230" spans="1:12" s="173" customFormat="1" ht="12" hidden="1">
      <c r="A230" s="191" t="s">
        <v>637</v>
      </c>
      <c r="B230" s="192"/>
      <c r="C230" s="193"/>
      <c r="D230" s="194"/>
      <c r="E230" s="194"/>
      <c r="F230" s="195"/>
      <c r="G230" s="195"/>
      <c r="H230" s="195"/>
      <c r="I230" s="195"/>
      <c r="J230" s="195"/>
      <c r="K230" s="195"/>
      <c r="L230" s="196"/>
    </row>
    <row r="231" spans="1:12" s="173" customFormat="1" ht="53.25" customHeight="1" hidden="1">
      <c r="A231" s="197" t="s">
        <v>706</v>
      </c>
      <c r="B231" s="192" t="s">
        <v>380</v>
      </c>
      <c r="C231" s="193" t="s">
        <v>382</v>
      </c>
      <c r="D231" s="194">
        <v>244</v>
      </c>
      <c r="E231" s="194">
        <v>226</v>
      </c>
      <c r="F231" s="195">
        <f>SUM(G231+H231)</f>
        <v>0</v>
      </c>
      <c r="G231" s="195">
        <v>0</v>
      </c>
      <c r="H231" s="195">
        <v>0</v>
      </c>
      <c r="I231" s="195">
        <f>SUM(J231+K231)</f>
        <v>0</v>
      </c>
      <c r="J231" s="195">
        <v>0</v>
      </c>
      <c r="K231" s="195">
        <v>0</v>
      </c>
      <c r="L231" s="196" t="s">
        <v>924</v>
      </c>
    </row>
    <row r="232" spans="1:12" s="173" customFormat="1" ht="80.25" customHeight="1" hidden="1">
      <c r="A232" s="197" t="s">
        <v>706</v>
      </c>
      <c r="B232" s="192" t="s">
        <v>380</v>
      </c>
      <c r="C232" s="193" t="s">
        <v>382</v>
      </c>
      <c r="D232" s="194">
        <v>244</v>
      </c>
      <c r="E232" s="194">
        <v>226</v>
      </c>
      <c r="F232" s="195">
        <f>SUM(G232+H232)</f>
        <v>0</v>
      </c>
      <c r="G232" s="195">
        <v>0</v>
      </c>
      <c r="H232" s="195">
        <v>0</v>
      </c>
      <c r="I232" s="195">
        <f>SUM(J232+K232)</f>
        <v>0</v>
      </c>
      <c r="J232" s="195">
        <v>0</v>
      </c>
      <c r="K232" s="195">
        <v>0</v>
      </c>
      <c r="L232" s="196" t="s">
        <v>707</v>
      </c>
    </row>
    <row r="233" spans="1:12" s="173" customFormat="1" ht="18.75" customHeight="1" hidden="1">
      <c r="A233" s="226" t="s">
        <v>29</v>
      </c>
      <c r="B233" s="227" t="s">
        <v>383</v>
      </c>
      <c r="C233" s="227"/>
      <c r="D233" s="227"/>
      <c r="E233" s="227"/>
      <c r="F233" s="180">
        <f>G233+H233</f>
        <v>0</v>
      </c>
      <c r="G233" s="180">
        <f>G234</f>
        <v>0</v>
      </c>
      <c r="H233" s="180">
        <f>H234</f>
        <v>0</v>
      </c>
      <c r="I233" s="180">
        <f>J233+K233</f>
        <v>0</v>
      </c>
      <c r="J233" s="180">
        <f>J234</f>
        <v>0</v>
      </c>
      <c r="K233" s="180">
        <f>K234</f>
        <v>0</v>
      </c>
      <c r="L233" s="228"/>
    </row>
    <row r="234" spans="1:12" s="173" customFormat="1" ht="75" customHeight="1" hidden="1">
      <c r="A234" s="211" t="s">
        <v>150</v>
      </c>
      <c r="B234" s="182" t="s">
        <v>383</v>
      </c>
      <c r="C234" s="183" t="s">
        <v>384</v>
      </c>
      <c r="D234" s="172"/>
      <c r="E234" s="172"/>
      <c r="F234" s="184">
        <f>G234+H234</f>
        <v>0</v>
      </c>
      <c r="G234" s="184">
        <f>G235</f>
        <v>0</v>
      </c>
      <c r="H234" s="184">
        <f>H235</f>
        <v>0</v>
      </c>
      <c r="I234" s="184">
        <f>J234+K234</f>
        <v>0</v>
      </c>
      <c r="J234" s="184">
        <f>J235</f>
        <v>0</v>
      </c>
      <c r="K234" s="184">
        <f>K235</f>
        <v>0</v>
      </c>
      <c r="L234" s="208"/>
    </row>
    <row r="235" spans="1:12" s="173" customFormat="1" ht="12" hidden="1">
      <c r="A235" s="237" t="s">
        <v>685</v>
      </c>
      <c r="B235" s="186" t="s">
        <v>383</v>
      </c>
      <c r="C235" s="187" t="s">
        <v>384</v>
      </c>
      <c r="D235" s="188">
        <v>244</v>
      </c>
      <c r="E235" s="188">
        <v>226</v>
      </c>
      <c r="F235" s="189">
        <f>G235+H235</f>
        <v>0</v>
      </c>
      <c r="G235" s="189">
        <f>SUM(G237)</f>
        <v>0</v>
      </c>
      <c r="H235" s="189">
        <f>SUM(H237)</f>
        <v>0</v>
      </c>
      <c r="I235" s="189">
        <f>J235+K235</f>
        <v>0</v>
      </c>
      <c r="J235" s="189">
        <f>SUM(J237)</f>
        <v>0</v>
      </c>
      <c r="K235" s="189">
        <f>SUM(K237)</f>
        <v>0</v>
      </c>
      <c r="L235" s="190"/>
    </row>
    <row r="236" spans="1:12" s="173" customFormat="1" ht="12" hidden="1">
      <c r="A236" s="191" t="s">
        <v>637</v>
      </c>
      <c r="B236" s="192"/>
      <c r="C236" s="193"/>
      <c r="D236" s="194"/>
      <c r="E236" s="194"/>
      <c r="F236" s="195"/>
      <c r="G236" s="195"/>
      <c r="H236" s="195"/>
      <c r="I236" s="195"/>
      <c r="J236" s="195"/>
      <c r="K236" s="195"/>
      <c r="L236" s="196"/>
    </row>
    <row r="237" spans="1:12" s="173" customFormat="1" ht="73.5" customHeight="1" hidden="1">
      <c r="A237" s="197" t="s">
        <v>708</v>
      </c>
      <c r="B237" s="192" t="s">
        <v>383</v>
      </c>
      <c r="C237" s="193" t="s">
        <v>384</v>
      </c>
      <c r="D237" s="194">
        <v>244</v>
      </c>
      <c r="E237" s="194">
        <v>226</v>
      </c>
      <c r="F237" s="195">
        <f>SUM(G237+H237)</f>
        <v>0</v>
      </c>
      <c r="G237" s="195">
        <v>0</v>
      </c>
      <c r="H237" s="195">
        <v>0</v>
      </c>
      <c r="I237" s="195">
        <f>SUM(J237+K237)</f>
        <v>0</v>
      </c>
      <c r="J237" s="195">
        <v>0</v>
      </c>
      <c r="K237" s="195">
        <v>0</v>
      </c>
      <c r="L237" s="215" t="s">
        <v>652</v>
      </c>
    </row>
    <row r="238" spans="1:12" s="173" customFormat="1" ht="18" customHeight="1" hidden="1">
      <c r="A238" s="226" t="s">
        <v>43</v>
      </c>
      <c r="B238" s="227" t="s">
        <v>385</v>
      </c>
      <c r="C238" s="227"/>
      <c r="D238" s="227"/>
      <c r="E238" s="227"/>
      <c r="F238" s="180">
        <f>G238+H238</f>
        <v>0</v>
      </c>
      <c r="G238" s="180">
        <f>G239</f>
        <v>0</v>
      </c>
      <c r="H238" s="180">
        <f>H239</f>
        <v>0</v>
      </c>
      <c r="I238" s="180">
        <f>J238+K238</f>
        <v>0</v>
      </c>
      <c r="J238" s="180">
        <f>J239</f>
        <v>0</v>
      </c>
      <c r="K238" s="180">
        <f>K239</f>
        <v>0</v>
      </c>
      <c r="L238" s="228"/>
    </row>
    <row r="239" spans="1:12" s="173" customFormat="1" ht="51" customHeight="1" hidden="1">
      <c r="A239" s="211" t="s">
        <v>709</v>
      </c>
      <c r="B239" s="182" t="s">
        <v>385</v>
      </c>
      <c r="C239" s="183" t="s">
        <v>386</v>
      </c>
      <c r="D239" s="172"/>
      <c r="E239" s="172"/>
      <c r="F239" s="184">
        <f>G239+H239</f>
        <v>0</v>
      </c>
      <c r="G239" s="184">
        <f>G240+G244</f>
        <v>0</v>
      </c>
      <c r="H239" s="184">
        <f>H240+H244</f>
        <v>0</v>
      </c>
      <c r="I239" s="184">
        <f>J239+K239</f>
        <v>0</v>
      </c>
      <c r="J239" s="184">
        <f>J240+J244</f>
        <v>0</v>
      </c>
      <c r="K239" s="184">
        <f>K240+K244</f>
        <v>0</v>
      </c>
      <c r="L239" s="208"/>
    </row>
    <row r="240" spans="1:12" s="173" customFormat="1" ht="12" hidden="1">
      <c r="A240" s="237" t="s">
        <v>685</v>
      </c>
      <c r="B240" s="186" t="s">
        <v>385</v>
      </c>
      <c r="C240" s="187" t="s">
        <v>386</v>
      </c>
      <c r="D240" s="188">
        <v>244</v>
      </c>
      <c r="E240" s="188">
        <v>226</v>
      </c>
      <c r="F240" s="189">
        <f>G240+H240</f>
        <v>0</v>
      </c>
      <c r="G240" s="189">
        <f>SUM(G242+G243)</f>
        <v>0</v>
      </c>
      <c r="H240" s="189">
        <f>SUM(H242+H243)</f>
        <v>0</v>
      </c>
      <c r="I240" s="189">
        <f>J240+K240</f>
        <v>0</v>
      </c>
      <c r="J240" s="189">
        <f>SUM(J242+J243)</f>
        <v>0</v>
      </c>
      <c r="K240" s="189">
        <f>SUM(K242+K243)</f>
        <v>0</v>
      </c>
      <c r="L240" s="190"/>
    </row>
    <row r="241" spans="1:12" s="173" customFormat="1" ht="12" hidden="1">
      <c r="A241" s="191" t="s">
        <v>637</v>
      </c>
      <c r="B241" s="192"/>
      <c r="C241" s="193"/>
      <c r="D241" s="194"/>
      <c r="E241" s="194"/>
      <c r="F241" s="195"/>
      <c r="G241" s="195"/>
      <c r="H241" s="195"/>
      <c r="I241" s="195"/>
      <c r="J241" s="195"/>
      <c r="K241" s="195"/>
      <c r="L241" s="196"/>
    </row>
    <row r="242" spans="1:12" s="173" customFormat="1" ht="78.75" customHeight="1" hidden="1">
      <c r="A242" s="197" t="s">
        <v>710</v>
      </c>
      <c r="B242" s="192" t="s">
        <v>385</v>
      </c>
      <c r="C242" s="193" t="s">
        <v>386</v>
      </c>
      <c r="D242" s="194">
        <v>244</v>
      </c>
      <c r="E242" s="194">
        <v>226</v>
      </c>
      <c r="F242" s="195">
        <f>SUM(G242+H242)</f>
        <v>0</v>
      </c>
      <c r="G242" s="195">
        <v>0</v>
      </c>
      <c r="H242" s="195">
        <v>0</v>
      </c>
      <c r="I242" s="195">
        <f>SUM(J242+K242)</f>
        <v>0</v>
      </c>
      <c r="J242" s="195">
        <v>0</v>
      </c>
      <c r="K242" s="195">
        <v>0</v>
      </c>
      <c r="L242" s="196" t="s">
        <v>707</v>
      </c>
    </row>
    <row r="243" spans="1:12" s="173" customFormat="1" ht="78.75" customHeight="1" hidden="1">
      <c r="A243" s="197" t="s">
        <v>710</v>
      </c>
      <c r="B243" s="192" t="s">
        <v>385</v>
      </c>
      <c r="C243" s="193" t="s">
        <v>386</v>
      </c>
      <c r="D243" s="194">
        <v>244</v>
      </c>
      <c r="E243" s="194">
        <v>226</v>
      </c>
      <c r="F243" s="195">
        <f>SUM(G243+H243)</f>
        <v>0</v>
      </c>
      <c r="G243" s="195">
        <v>0</v>
      </c>
      <c r="H243" s="195">
        <v>0</v>
      </c>
      <c r="I243" s="195">
        <f>SUM(J243+K243)</f>
        <v>0</v>
      </c>
      <c r="J243" s="195">
        <v>0</v>
      </c>
      <c r="K243" s="195">
        <v>0</v>
      </c>
      <c r="L243" s="196" t="s">
        <v>711</v>
      </c>
    </row>
    <row r="244" spans="1:12" s="173" customFormat="1" ht="12" hidden="1">
      <c r="A244" s="237" t="s">
        <v>656</v>
      </c>
      <c r="B244" s="186" t="s">
        <v>385</v>
      </c>
      <c r="C244" s="187" t="s">
        <v>386</v>
      </c>
      <c r="D244" s="188">
        <v>244</v>
      </c>
      <c r="E244" s="188">
        <v>290</v>
      </c>
      <c r="F244" s="189">
        <f>G244+H244</f>
        <v>0</v>
      </c>
      <c r="G244" s="189">
        <f>SUM(G246)</f>
        <v>0</v>
      </c>
      <c r="H244" s="189">
        <f>SUM(H246)</f>
        <v>0</v>
      </c>
      <c r="I244" s="189">
        <f>J244+K244</f>
        <v>0</v>
      </c>
      <c r="J244" s="189">
        <f>SUM(J246)</f>
        <v>0</v>
      </c>
      <c r="K244" s="189">
        <f>SUM(K246)</f>
        <v>0</v>
      </c>
      <c r="L244" s="190"/>
    </row>
    <row r="245" spans="1:12" s="173" customFormat="1" ht="12" hidden="1">
      <c r="A245" s="191" t="s">
        <v>637</v>
      </c>
      <c r="B245" s="192"/>
      <c r="C245" s="193"/>
      <c r="D245" s="194"/>
      <c r="E245" s="194"/>
      <c r="F245" s="195"/>
      <c r="G245" s="195"/>
      <c r="H245" s="195"/>
      <c r="I245" s="195"/>
      <c r="J245" s="195"/>
      <c r="K245" s="195"/>
      <c r="L245" s="196"/>
    </row>
    <row r="246" spans="1:12" s="173" customFormat="1" ht="82.5" customHeight="1" hidden="1">
      <c r="A246" s="197" t="s">
        <v>712</v>
      </c>
      <c r="B246" s="192" t="s">
        <v>385</v>
      </c>
      <c r="C246" s="193" t="s">
        <v>386</v>
      </c>
      <c r="D246" s="194">
        <v>244</v>
      </c>
      <c r="E246" s="194">
        <v>290</v>
      </c>
      <c r="F246" s="195">
        <f>SUM(G246+H246)</f>
        <v>0</v>
      </c>
      <c r="G246" s="195">
        <v>0</v>
      </c>
      <c r="H246" s="195">
        <v>0</v>
      </c>
      <c r="I246" s="195">
        <f>SUM(J246+K246)</f>
        <v>0</v>
      </c>
      <c r="J246" s="195">
        <v>0</v>
      </c>
      <c r="K246" s="195">
        <v>0</v>
      </c>
      <c r="L246" s="196" t="s">
        <v>711</v>
      </c>
    </row>
    <row r="247" spans="1:12" s="173" customFormat="1" ht="19.5" customHeight="1" hidden="1">
      <c r="A247" s="226" t="s">
        <v>28</v>
      </c>
      <c r="B247" s="227" t="s">
        <v>387</v>
      </c>
      <c r="C247" s="227"/>
      <c r="D247" s="227"/>
      <c r="E247" s="227"/>
      <c r="F247" s="180">
        <f>G247+H247</f>
        <v>0</v>
      </c>
      <c r="G247" s="180">
        <f>G248</f>
        <v>0</v>
      </c>
      <c r="H247" s="180">
        <f>H248</f>
        <v>0</v>
      </c>
      <c r="I247" s="180">
        <f>J247+K247</f>
        <v>0</v>
      </c>
      <c r="J247" s="180">
        <f>J248</f>
        <v>0</v>
      </c>
      <c r="K247" s="180">
        <f>K248</f>
        <v>0</v>
      </c>
      <c r="L247" s="228"/>
    </row>
    <row r="248" spans="1:12" s="173" customFormat="1" ht="138.75" customHeight="1" hidden="1">
      <c r="A248" s="247" t="s">
        <v>147</v>
      </c>
      <c r="B248" s="182" t="s">
        <v>387</v>
      </c>
      <c r="C248" s="183" t="s">
        <v>388</v>
      </c>
      <c r="D248" s="172"/>
      <c r="E248" s="172"/>
      <c r="F248" s="184">
        <f>G248+H248</f>
        <v>0</v>
      </c>
      <c r="G248" s="184">
        <f>G249</f>
        <v>0</v>
      </c>
      <c r="H248" s="184">
        <f>H249</f>
        <v>0</v>
      </c>
      <c r="I248" s="184">
        <f>J248+K248</f>
        <v>0</v>
      </c>
      <c r="J248" s="184">
        <f>J249</f>
        <v>0</v>
      </c>
      <c r="K248" s="184">
        <f>K249</f>
        <v>0</v>
      </c>
      <c r="L248" s="208"/>
    </row>
    <row r="249" spans="1:12" s="173" customFormat="1" ht="12" hidden="1">
      <c r="A249" s="237" t="s">
        <v>685</v>
      </c>
      <c r="B249" s="186" t="s">
        <v>387</v>
      </c>
      <c r="C249" s="187" t="s">
        <v>388</v>
      </c>
      <c r="D249" s="188">
        <v>244</v>
      </c>
      <c r="E249" s="188">
        <v>226</v>
      </c>
      <c r="F249" s="189">
        <f>G249+H249</f>
        <v>0</v>
      </c>
      <c r="G249" s="189">
        <f>SUM(G251)</f>
        <v>0</v>
      </c>
      <c r="H249" s="189">
        <f>SUM(H251)</f>
        <v>0</v>
      </c>
      <c r="I249" s="189">
        <f>J249+K249</f>
        <v>0</v>
      </c>
      <c r="J249" s="189">
        <f>SUM(J251)</f>
        <v>0</v>
      </c>
      <c r="K249" s="189">
        <f>SUM(K251)</f>
        <v>0</v>
      </c>
      <c r="L249" s="190"/>
    </row>
    <row r="250" spans="1:12" s="173" customFormat="1" ht="12" hidden="1">
      <c r="A250" s="191" t="s">
        <v>637</v>
      </c>
      <c r="B250" s="192"/>
      <c r="C250" s="193"/>
      <c r="D250" s="194"/>
      <c r="E250" s="194"/>
      <c r="F250" s="195"/>
      <c r="G250" s="195"/>
      <c r="H250" s="195"/>
      <c r="I250" s="195"/>
      <c r="J250" s="195"/>
      <c r="K250" s="195"/>
      <c r="L250" s="196"/>
    </row>
    <row r="251" spans="1:12" s="173" customFormat="1" ht="68.25" customHeight="1" hidden="1">
      <c r="A251" s="235" t="s">
        <v>925</v>
      </c>
      <c r="B251" s="192" t="s">
        <v>387</v>
      </c>
      <c r="C251" s="193" t="s">
        <v>388</v>
      </c>
      <c r="D251" s="194">
        <v>244</v>
      </c>
      <c r="E251" s="194">
        <v>226</v>
      </c>
      <c r="F251" s="195">
        <f>SUM(G251+H251)</f>
        <v>0</v>
      </c>
      <c r="G251" s="195">
        <v>0</v>
      </c>
      <c r="H251" s="195">
        <v>0</v>
      </c>
      <c r="I251" s="195">
        <f>SUM(J251+K251)</f>
        <v>0</v>
      </c>
      <c r="J251" s="195">
        <v>0</v>
      </c>
      <c r="K251" s="195">
        <v>0</v>
      </c>
      <c r="L251" s="196" t="s">
        <v>926</v>
      </c>
    </row>
    <row r="252" spans="1:12" s="173" customFormat="1" ht="44.25" customHeight="1" hidden="1">
      <c r="A252" s="335" t="s">
        <v>713</v>
      </c>
      <c r="B252" s="336"/>
      <c r="C252" s="336"/>
      <c r="D252" s="336"/>
      <c r="E252" s="337"/>
      <c r="F252" s="175">
        <f aca="true" t="shared" si="59" ref="F252:K254">SUM(F253)</f>
        <v>0</v>
      </c>
      <c r="G252" s="175">
        <f t="shared" si="59"/>
        <v>0</v>
      </c>
      <c r="H252" s="175">
        <f t="shared" si="59"/>
        <v>0</v>
      </c>
      <c r="I252" s="175">
        <f t="shared" si="59"/>
        <v>0</v>
      </c>
      <c r="J252" s="175">
        <f t="shared" si="59"/>
        <v>0</v>
      </c>
      <c r="K252" s="175">
        <f t="shared" si="59"/>
        <v>0</v>
      </c>
      <c r="L252" s="176"/>
    </row>
    <row r="253" spans="1:12" s="173" customFormat="1" ht="32.25" customHeight="1" hidden="1">
      <c r="A253" s="15" t="s">
        <v>114</v>
      </c>
      <c r="B253" s="227" t="s">
        <v>482</v>
      </c>
      <c r="C253" s="227"/>
      <c r="D253" s="227"/>
      <c r="E253" s="227"/>
      <c r="F253" s="180">
        <f t="shared" si="59"/>
        <v>0</v>
      </c>
      <c r="G253" s="180">
        <f t="shared" si="59"/>
        <v>0</v>
      </c>
      <c r="H253" s="180">
        <f t="shared" si="59"/>
        <v>0</v>
      </c>
      <c r="I253" s="180">
        <f t="shared" si="59"/>
        <v>0</v>
      </c>
      <c r="J253" s="180">
        <f t="shared" si="59"/>
        <v>0</v>
      </c>
      <c r="K253" s="180">
        <f t="shared" si="59"/>
        <v>0</v>
      </c>
      <c r="L253" s="228"/>
    </row>
    <row r="254" spans="1:12" s="173" customFormat="1" ht="67.5" customHeight="1" hidden="1">
      <c r="A254" s="211" t="s">
        <v>338</v>
      </c>
      <c r="B254" s="182" t="s">
        <v>482</v>
      </c>
      <c r="C254" s="183" t="s">
        <v>549</v>
      </c>
      <c r="D254" s="172"/>
      <c r="E254" s="172"/>
      <c r="F254" s="184">
        <f t="shared" si="59"/>
        <v>0</v>
      </c>
      <c r="G254" s="184">
        <f t="shared" si="59"/>
        <v>0</v>
      </c>
      <c r="H254" s="184">
        <f t="shared" si="59"/>
        <v>0</v>
      </c>
      <c r="I254" s="184">
        <f t="shared" si="59"/>
        <v>0</v>
      </c>
      <c r="J254" s="184">
        <f t="shared" si="59"/>
        <v>0</v>
      </c>
      <c r="K254" s="184">
        <f t="shared" si="59"/>
        <v>0</v>
      </c>
      <c r="L254" s="208"/>
    </row>
    <row r="255" spans="1:12" s="173" customFormat="1" ht="40.5" customHeight="1" hidden="1">
      <c r="A255" s="198" t="s">
        <v>197</v>
      </c>
      <c r="B255" s="186" t="s">
        <v>482</v>
      </c>
      <c r="C255" s="187" t="s">
        <v>549</v>
      </c>
      <c r="D255" s="188">
        <v>244</v>
      </c>
      <c r="E255" s="188"/>
      <c r="F255" s="189">
        <f aca="true" t="shared" si="60" ref="F255:K255">SUM(F257)</f>
        <v>0</v>
      </c>
      <c r="G255" s="189">
        <f t="shared" si="60"/>
        <v>0</v>
      </c>
      <c r="H255" s="189">
        <f t="shared" si="60"/>
        <v>0</v>
      </c>
      <c r="I255" s="189">
        <f t="shared" si="60"/>
        <v>0</v>
      </c>
      <c r="J255" s="189">
        <f t="shared" si="60"/>
        <v>0</v>
      </c>
      <c r="K255" s="189">
        <f t="shared" si="60"/>
        <v>0</v>
      </c>
      <c r="L255" s="190"/>
    </row>
    <row r="256" spans="1:12" s="173" customFormat="1" ht="12" hidden="1">
      <c r="A256" s="191" t="s">
        <v>637</v>
      </c>
      <c r="B256" s="192"/>
      <c r="C256" s="193"/>
      <c r="D256" s="194"/>
      <c r="E256" s="194"/>
      <c r="F256" s="195"/>
      <c r="G256" s="195"/>
      <c r="H256" s="195"/>
      <c r="I256" s="195"/>
      <c r="J256" s="195"/>
      <c r="K256" s="195"/>
      <c r="L256" s="196"/>
    </row>
    <row r="257" spans="1:12" s="173" customFormat="1" ht="56.25" customHeight="1" hidden="1">
      <c r="A257" s="197" t="s">
        <v>714</v>
      </c>
      <c r="B257" s="192" t="s">
        <v>482</v>
      </c>
      <c r="C257" s="193" t="s">
        <v>549</v>
      </c>
      <c r="D257" s="194">
        <v>244</v>
      </c>
      <c r="E257" s="194">
        <v>226</v>
      </c>
      <c r="F257" s="195">
        <f>SUM(G257+H257)</f>
        <v>0</v>
      </c>
      <c r="G257" s="195">
        <v>0</v>
      </c>
      <c r="H257" s="195">
        <v>0</v>
      </c>
      <c r="I257" s="195">
        <f>SUM(J257+K257)</f>
        <v>0</v>
      </c>
      <c r="J257" s="195">
        <v>0</v>
      </c>
      <c r="K257" s="195">
        <v>0</v>
      </c>
      <c r="L257" s="215" t="s">
        <v>715</v>
      </c>
    </row>
    <row r="258" spans="1:12" s="173" customFormat="1" ht="18.75" customHeight="1">
      <c r="A258" s="248" t="s">
        <v>716</v>
      </c>
      <c r="B258" s="249"/>
      <c r="C258" s="249"/>
      <c r="D258" s="249"/>
      <c r="E258" s="249"/>
      <c r="F258" s="250">
        <f>G258+H258</f>
        <v>10468.39</v>
      </c>
      <c r="G258" s="250">
        <f>G8+G48+G252</f>
        <v>10468.39</v>
      </c>
      <c r="H258" s="250">
        <f>H8+H48+H252</f>
        <v>0</v>
      </c>
      <c r="I258" s="250">
        <f>SUM(J258+K258)</f>
        <v>4883.03</v>
      </c>
      <c r="J258" s="250">
        <f>J8+J48+J252</f>
        <v>4883.03</v>
      </c>
      <c r="K258" s="250">
        <f>K8+K48+K252</f>
        <v>0</v>
      </c>
      <c r="L258" s="251"/>
    </row>
    <row r="259" spans="1:12" ht="14.25" customHeight="1">
      <c r="A259" s="252"/>
      <c r="B259" s="253"/>
      <c r="C259" s="253"/>
      <c r="D259" s="253"/>
      <c r="E259" s="253"/>
      <c r="F259" s="254"/>
      <c r="G259" s="254"/>
      <c r="H259" s="254"/>
      <c r="I259" s="255"/>
      <c r="J259" s="255"/>
      <c r="K259" s="255"/>
      <c r="L259" s="256"/>
    </row>
    <row r="260" ht="12.75">
      <c r="A260" s="107"/>
    </row>
    <row r="264" spans="1:11" ht="12.75">
      <c r="A264" s="107"/>
      <c r="K264" s="107"/>
    </row>
  </sheetData>
  <sheetProtection/>
  <mergeCells count="18">
    <mergeCell ref="F5:H5"/>
    <mergeCell ref="A48:E48"/>
    <mergeCell ref="I5:K5"/>
    <mergeCell ref="F6:F7"/>
    <mergeCell ref="G6:H6"/>
    <mergeCell ref="I6:I7"/>
    <mergeCell ref="J6:K6"/>
    <mergeCell ref="A8:E8"/>
    <mergeCell ref="A252:E252"/>
    <mergeCell ref="A1:L1"/>
    <mergeCell ref="A2:L2"/>
    <mergeCell ref="A4:A7"/>
    <mergeCell ref="B4:B7"/>
    <mergeCell ref="C4:C7"/>
    <mergeCell ref="D4:D7"/>
    <mergeCell ref="E4:E7"/>
    <mergeCell ref="F4:K4"/>
    <mergeCell ref="L4:L6"/>
  </mergeCells>
  <printOptions/>
  <pageMargins left="0.11811023622047245" right="0.11811023622047245" top="0.35433070866141736" bottom="0.35433070866141736" header="0" footer="0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7.140625" style="0" customWidth="1"/>
    <col min="2" max="2" width="64.00390625" style="0" customWidth="1"/>
    <col min="3" max="3" width="17.8515625" style="0" customWidth="1"/>
  </cols>
  <sheetData>
    <row r="1" spans="1:3" ht="15.75" customHeight="1">
      <c r="A1" s="346" t="s">
        <v>990</v>
      </c>
      <c r="B1" s="347"/>
      <c r="C1" s="346"/>
    </row>
    <row r="2" spans="1:3" ht="30" customHeight="1">
      <c r="A2" s="346" t="s">
        <v>989</v>
      </c>
      <c r="B2" s="347"/>
      <c r="C2" s="346"/>
    </row>
    <row r="3" spans="1:3" ht="21.75" customHeight="1">
      <c r="A3" s="346" t="s">
        <v>991</v>
      </c>
      <c r="B3" s="347"/>
      <c r="C3" s="346"/>
    </row>
    <row r="4" spans="1:3" ht="40.5" customHeight="1">
      <c r="A4" s="108"/>
      <c r="B4" s="108"/>
      <c r="C4" s="108"/>
    </row>
    <row r="5" spans="1:3" ht="21.75" customHeight="1">
      <c r="A5" s="109" t="s">
        <v>389</v>
      </c>
      <c r="B5" s="110" t="s">
        <v>390</v>
      </c>
      <c r="C5" s="109" t="s">
        <v>391</v>
      </c>
    </row>
    <row r="6" spans="1:3" ht="21.75" customHeight="1">
      <c r="A6" s="109"/>
      <c r="B6" s="111" t="s">
        <v>392</v>
      </c>
      <c r="C6" s="109"/>
    </row>
    <row r="7" spans="1:3" ht="15">
      <c r="A7" s="90" t="s">
        <v>393</v>
      </c>
      <c r="B7" s="96" t="s">
        <v>394</v>
      </c>
      <c r="C7" s="101" t="s">
        <v>395</v>
      </c>
    </row>
    <row r="8" spans="1:3" ht="15">
      <c r="A8" s="90" t="s">
        <v>396</v>
      </c>
      <c r="B8" s="96" t="s">
        <v>397</v>
      </c>
      <c r="C8" s="101" t="s">
        <v>395</v>
      </c>
    </row>
    <row r="9" spans="1:3" ht="15">
      <c r="A9" s="90" t="s">
        <v>398</v>
      </c>
      <c r="B9" s="96" t="s">
        <v>399</v>
      </c>
      <c r="C9" s="101" t="s">
        <v>395</v>
      </c>
    </row>
    <row r="10" spans="1:3" ht="30">
      <c r="A10" s="90" t="s">
        <v>400</v>
      </c>
      <c r="B10" s="96" t="s">
        <v>401</v>
      </c>
      <c r="C10" s="101" t="s">
        <v>395</v>
      </c>
    </row>
    <row r="11" spans="1:3" ht="15">
      <c r="A11" s="90" t="s">
        <v>402</v>
      </c>
      <c r="B11" s="96" t="s">
        <v>403</v>
      </c>
      <c r="C11" s="101" t="s">
        <v>404</v>
      </c>
    </row>
    <row r="12" spans="1:3" ht="15">
      <c r="A12" s="90" t="s">
        <v>405</v>
      </c>
      <c r="B12" s="96" t="s">
        <v>406</v>
      </c>
      <c r="C12" s="101" t="s">
        <v>407</v>
      </c>
    </row>
    <row r="13" spans="1:3" ht="31.5" customHeight="1">
      <c r="A13" s="90" t="s">
        <v>408</v>
      </c>
      <c r="B13" s="96" t="s">
        <v>409</v>
      </c>
      <c r="C13" s="101" t="s">
        <v>395</v>
      </c>
    </row>
    <row r="14" spans="1:3" ht="15">
      <c r="A14" s="99"/>
      <c r="B14" s="98"/>
      <c r="C14" s="112"/>
    </row>
    <row r="15" spans="1:3" ht="15">
      <c r="A15" s="88"/>
      <c r="B15" s="113"/>
      <c r="C15" s="88"/>
    </row>
    <row r="16" spans="1:5" ht="15">
      <c r="A16" s="88"/>
      <c r="B16" s="113"/>
      <c r="C16" s="88"/>
      <c r="E16" t="s">
        <v>410</v>
      </c>
    </row>
    <row r="17" spans="1:3" ht="15">
      <c r="A17" s="88"/>
      <c r="B17" s="113"/>
      <c r="C17" s="88"/>
    </row>
    <row r="18" spans="1:5" ht="15" customHeight="1">
      <c r="A18" s="348"/>
      <c r="B18" s="348"/>
      <c r="C18" s="114"/>
      <c r="D18" s="115"/>
      <c r="E18" s="115"/>
    </row>
    <row r="19" spans="1:5" ht="15">
      <c r="A19" s="116"/>
      <c r="B19" s="117"/>
      <c r="C19" s="114"/>
      <c r="D19" s="99"/>
      <c r="E19" s="99"/>
    </row>
    <row r="20" spans="1:5" ht="15" customHeight="1">
      <c r="A20" s="348"/>
      <c r="B20" s="348"/>
      <c r="C20" s="114"/>
      <c r="D20" s="115"/>
      <c r="E20" s="115"/>
    </row>
    <row r="21" spans="1:3" ht="15">
      <c r="A21" s="88"/>
      <c r="B21" s="113"/>
      <c r="C21" s="88"/>
    </row>
    <row r="22" spans="1:3" ht="15">
      <c r="A22" s="88"/>
      <c r="B22" s="113"/>
      <c r="C22" s="88"/>
    </row>
    <row r="23" spans="1:3" ht="15">
      <c r="A23" s="88"/>
      <c r="B23" s="113"/>
      <c r="C23" s="88"/>
    </row>
  </sheetData>
  <sheetProtection/>
  <mergeCells count="5">
    <mergeCell ref="A1:C1"/>
    <mergeCell ref="A2:C2"/>
    <mergeCell ref="A3:C3"/>
    <mergeCell ref="A18:B18"/>
    <mergeCell ref="A20:B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0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24.7109375" style="0" customWidth="1"/>
    <col min="2" max="2" width="49.8515625" style="0" customWidth="1"/>
    <col min="3" max="3" width="12.00390625" style="0" customWidth="1"/>
    <col min="4" max="4" width="11.8515625" style="0" customWidth="1"/>
  </cols>
  <sheetData>
    <row r="1" spans="1:4" ht="12.75">
      <c r="A1" s="118"/>
      <c r="B1" s="118"/>
      <c r="C1" s="118"/>
      <c r="D1" s="118" t="s">
        <v>411</v>
      </c>
    </row>
    <row r="2" spans="1:4" ht="20.25" customHeight="1">
      <c r="A2" s="309" t="s">
        <v>412</v>
      </c>
      <c r="B2" s="309"/>
      <c r="C2" s="309"/>
      <c r="D2" s="309"/>
    </row>
    <row r="3" spans="1:4" ht="15" customHeight="1">
      <c r="A3" s="309" t="s">
        <v>828</v>
      </c>
      <c r="B3" s="309"/>
      <c r="C3" s="309"/>
      <c r="D3" s="309"/>
    </row>
    <row r="4" spans="1:4" ht="14.25" customHeight="1">
      <c r="A4" s="309" t="s">
        <v>991</v>
      </c>
      <c r="B4" s="309"/>
      <c r="C4" s="309"/>
      <c r="D4" s="309"/>
    </row>
    <row r="5" spans="1:4" ht="14.25" customHeight="1">
      <c r="A5" s="309" t="s">
        <v>413</v>
      </c>
      <c r="B5" s="309"/>
      <c r="C5" s="309"/>
      <c r="D5" s="309"/>
    </row>
    <row r="6" spans="1:4" ht="15">
      <c r="A6" s="310" t="s">
        <v>47</v>
      </c>
      <c r="B6" s="310"/>
      <c r="C6" s="310"/>
      <c r="D6" s="310"/>
    </row>
    <row r="7" spans="1:4" ht="68.25" customHeight="1">
      <c r="A7" s="1" t="s">
        <v>9</v>
      </c>
      <c r="B7" s="1" t="s">
        <v>3</v>
      </c>
      <c r="C7" s="2" t="s">
        <v>34</v>
      </c>
      <c r="D7" s="2" t="s">
        <v>414</v>
      </c>
    </row>
    <row r="8" spans="1:4" ht="18.75" customHeight="1">
      <c r="A8" s="1" t="s">
        <v>415</v>
      </c>
      <c r="B8" s="24" t="s">
        <v>416</v>
      </c>
      <c r="C8" s="2">
        <f>SUM(C9)</f>
        <v>3740.4</v>
      </c>
      <c r="D8" s="2">
        <f>SUM(D9)</f>
        <v>3587.2999999999997</v>
      </c>
    </row>
    <row r="9" spans="1:4" ht="12.75">
      <c r="A9" s="43" t="s">
        <v>417</v>
      </c>
      <c r="B9" s="15" t="s">
        <v>39</v>
      </c>
      <c r="C9" s="31">
        <f>SUM(C10+C17)</f>
        <v>3740.4</v>
      </c>
      <c r="D9" s="31">
        <f>SUM(D10+D17)</f>
        <v>3587.2999999999997</v>
      </c>
    </row>
    <row r="10" spans="1:4" ht="14.25" customHeight="1">
      <c r="A10" s="43" t="s">
        <v>778</v>
      </c>
      <c r="B10" s="15" t="s">
        <v>766</v>
      </c>
      <c r="C10" s="31">
        <f>C11</f>
        <v>3738</v>
      </c>
      <c r="D10" s="31">
        <f>D11</f>
        <v>3584.1</v>
      </c>
    </row>
    <row r="11" spans="1:4" ht="16.5" customHeight="1">
      <c r="A11" s="119" t="s">
        <v>779</v>
      </c>
      <c r="B11" s="36" t="s">
        <v>767</v>
      </c>
      <c r="C11" s="76">
        <f>SUM(C12)</f>
        <v>3738</v>
      </c>
      <c r="D11" s="76">
        <f>SUM(D12)</f>
        <v>3584.1</v>
      </c>
    </row>
    <row r="12" spans="1:4" ht="60" customHeight="1">
      <c r="A12" s="120" t="s">
        <v>780</v>
      </c>
      <c r="B12" s="121" t="s">
        <v>793</v>
      </c>
      <c r="C12" s="122">
        <f>SUM(отчет!C10)</f>
        <v>3738</v>
      </c>
      <c r="D12" s="122">
        <f>SUM(D13:D16)</f>
        <v>3584.1</v>
      </c>
    </row>
    <row r="13" spans="1:4" ht="72" customHeight="1">
      <c r="A13" s="120" t="s">
        <v>788</v>
      </c>
      <c r="B13" s="121" t="s">
        <v>794</v>
      </c>
      <c r="C13" s="122">
        <v>0</v>
      </c>
      <c r="D13" s="122">
        <v>3571.1</v>
      </c>
    </row>
    <row r="14" spans="1:4" ht="60.75" customHeight="1">
      <c r="A14" s="120" t="s">
        <v>789</v>
      </c>
      <c r="B14" s="121" t="s">
        <v>792</v>
      </c>
      <c r="C14" s="122">
        <v>0</v>
      </c>
      <c r="D14" s="122">
        <v>5.8</v>
      </c>
    </row>
    <row r="15" spans="1:4" ht="81" customHeight="1">
      <c r="A15" s="120" t="s">
        <v>790</v>
      </c>
      <c r="B15" s="121" t="s">
        <v>795</v>
      </c>
      <c r="C15" s="122">
        <v>0</v>
      </c>
      <c r="D15" s="122">
        <v>7.2</v>
      </c>
    </row>
    <row r="16" spans="1:4" ht="57" customHeight="1" hidden="1">
      <c r="A16" s="120" t="s">
        <v>791</v>
      </c>
      <c r="B16" s="121" t="s">
        <v>796</v>
      </c>
      <c r="C16" s="122">
        <v>0</v>
      </c>
      <c r="D16" s="122">
        <v>0</v>
      </c>
    </row>
    <row r="17" spans="1:4" ht="18" customHeight="1">
      <c r="A17" s="43" t="s">
        <v>418</v>
      </c>
      <c r="B17" s="15" t="s">
        <v>5</v>
      </c>
      <c r="C17" s="34">
        <f>C18</f>
        <v>2.4</v>
      </c>
      <c r="D17" s="34">
        <f>D18</f>
        <v>3.2</v>
      </c>
    </row>
    <row r="18" spans="1:4" s="107" customFormat="1" ht="27" customHeight="1">
      <c r="A18" s="119" t="s">
        <v>718</v>
      </c>
      <c r="B18" s="36" t="s">
        <v>603</v>
      </c>
      <c r="C18" s="81">
        <f aca="true" t="shared" si="0" ref="C18:D20">SUM(C19)</f>
        <v>2.4</v>
      </c>
      <c r="D18" s="81">
        <f t="shared" si="0"/>
        <v>3.2</v>
      </c>
    </row>
    <row r="19" spans="1:4" s="107" customFormat="1" ht="66.75" customHeight="1">
      <c r="A19" s="119" t="s">
        <v>719</v>
      </c>
      <c r="B19" s="36" t="s">
        <v>608</v>
      </c>
      <c r="C19" s="81">
        <f>SUM(C20)</f>
        <v>2.4</v>
      </c>
      <c r="D19" s="81">
        <f>SUM(D20)</f>
        <v>3.2</v>
      </c>
    </row>
    <row r="20" spans="1:4" s="107" customFormat="1" ht="66.75" customHeight="1">
      <c r="A20" s="119" t="s">
        <v>720</v>
      </c>
      <c r="B20" s="36" t="s">
        <v>609</v>
      </c>
      <c r="C20" s="81">
        <f t="shared" si="0"/>
        <v>2.4</v>
      </c>
      <c r="D20" s="81">
        <f t="shared" si="0"/>
        <v>3.2</v>
      </c>
    </row>
    <row r="21" spans="1:4" s="107" customFormat="1" ht="104.25" customHeight="1">
      <c r="A21" s="120" t="s">
        <v>721</v>
      </c>
      <c r="B21" s="128" t="s">
        <v>599</v>
      </c>
      <c r="C21" s="130">
        <f>SUM(отчет!C37)</f>
        <v>2.4</v>
      </c>
      <c r="D21" s="130">
        <v>3.2</v>
      </c>
    </row>
    <row r="22" spans="1:4" ht="29.25" customHeight="1">
      <c r="A22" s="1" t="s">
        <v>419</v>
      </c>
      <c r="B22" s="24" t="s">
        <v>420</v>
      </c>
      <c r="C22" s="2">
        <f>SUM(C23)</f>
        <v>823.9</v>
      </c>
      <c r="D22" s="2">
        <f>SUM(D23)</f>
        <v>-20</v>
      </c>
    </row>
    <row r="23" spans="1:4" ht="12.75">
      <c r="A23" s="43" t="s">
        <v>421</v>
      </c>
      <c r="B23" s="15" t="s">
        <v>39</v>
      </c>
      <c r="C23" s="31">
        <f>SUM(C24)</f>
        <v>823.9</v>
      </c>
      <c r="D23" s="31">
        <f>SUM(D24)</f>
        <v>-20</v>
      </c>
    </row>
    <row r="24" spans="1:4" ht="15.75" customHeight="1">
      <c r="A24" s="43" t="s">
        <v>422</v>
      </c>
      <c r="B24" s="15" t="s">
        <v>5</v>
      </c>
      <c r="C24" s="34">
        <f>C25+C27</f>
        <v>823.9</v>
      </c>
      <c r="D24" s="34">
        <f>D25+D27</f>
        <v>-20</v>
      </c>
    </row>
    <row r="25" spans="1:4" s="107" customFormat="1" ht="39" customHeight="1" hidden="1">
      <c r="A25" s="119" t="s">
        <v>585</v>
      </c>
      <c r="B25" s="36" t="s">
        <v>574</v>
      </c>
      <c r="C25" s="81">
        <f>SUM(C26)</f>
        <v>0</v>
      </c>
      <c r="D25" s="81">
        <f>SUM(D26)</f>
        <v>0</v>
      </c>
    </row>
    <row r="26" spans="1:4" s="107" customFormat="1" ht="48.75" customHeight="1" hidden="1">
      <c r="A26" s="120" t="s">
        <v>569</v>
      </c>
      <c r="B26" s="128" t="s">
        <v>576</v>
      </c>
      <c r="C26" s="130">
        <f>SUM(отчет!C23)</f>
        <v>0</v>
      </c>
      <c r="D26" s="130">
        <v>0</v>
      </c>
    </row>
    <row r="27" spans="1:4" s="107" customFormat="1" ht="27" customHeight="1">
      <c r="A27" s="119" t="s">
        <v>602</v>
      </c>
      <c r="B27" s="36" t="s">
        <v>603</v>
      </c>
      <c r="C27" s="81">
        <f aca="true" t="shared" si="1" ref="C27:D29">SUM(C28)</f>
        <v>823.9</v>
      </c>
      <c r="D27" s="81">
        <f t="shared" si="1"/>
        <v>-20</v>
      </c>
    </row>
    <row r="28" spans="1:4" s="107" customFormat="1" ht="66.75" customHeight="1">
      <c r="A28" s="119" t="s">
        <v>601</v>
      </c>
      <c r="B28" s="36" t="s">
        <v>608</v>
      </c>
      <c r="C28" s="81">
        <f t="shared" si="1"/>
        <v>823.9</v>
      </c>
      <c r="D28" s="81">
        <f t="shared" si="1"/>
        <v>-20</v>
      </c>
    </row>
    <row r="29" spans="1:4" s="107" customFormat="1" ht="66.75" customHeight="1">
      <c r="A29" s="119" t="s">
        <v>607</v>
      </c>
      <c r="B29" s="36" t="s">
        <v>609</v>
      </c>
      <c r="C29" s="81">
        <f t="shared" si="1"/>
        <v>823.9</v>
      </c>
      <c r="D29" s="81">
        <f t="shared" si="1"/>
        <v>-20</v>
      </c>
    </row>
    <row r="30" spans="1:4" s="107" customFormat="1" ht="104.25" customHeight="1">
      <c r="A30" s="120" t="s">
        <v>600</v>
      </c>
      <c r="B30" s="128" t="s">
        <v>599</v>
      </c>
      <c r="C30" s="130">
        <f>SUM(отчет!C38)</f>
        <v>823.9</v>
      </c>
      <c r="D30" s="130">
        <v>-20</v>
      </c>
    </row>
    <row r="31" spans="1:4" ht="29.25" customHeight="1">
      <c r="A31" s="1" t="s">
        <v>423</v>
      </c>
      <c r="B31" s="24" t="s">
        <v>424</v>
      </c>
      <c r="C31" s="2">
        <f>SUM(C32)</f>
        <v>945</v>
      </c>
      <c r="D31" s="2">
        <f>SUM(D32)</f>
        <v>40</v>
      </c>
    </row>
    <row r="32" spans="1:4" ht="12.75">
      <c r="A32" s="43" t="s">
        <v>425</v>
      </c>
      <c r="B32" s="15" t="s">
        <v>39</v>
      </c>
      <c r="C32" s="31">
        <f>SUM(C33)</f>
        <v>945</v>
      </c>
      <c r="D32" s="31">
        <f>SUM(D33)</f>
        <v>40</v>
      </c>
    </row>
    <row r="33" spans="1:4" ht="15.75" customHeight="1">
      <c r="A33" s="43" t="s">
        <v>426</v>
      </c>
      <c r="B33" s="15" t="s">
        <v>5</v>
      </c>
      <c r="C33" s="34">
        <f>C34+C36</f>
        <v>945</v>
      </c>
      <c r="D33" s="34">
        <f>D34+D36</f>
        <v>40</v>
      </c>
    </row>
    <row r="34" spans="1:4" s="107" customFormat="1" ht="24.75" customHeight="1" hidden="1">
      <c r="A34" s="119" t="s">
        <v>586</v>
      </c>
      <c r="B34" s="36" t="s">
        <v>574</v>
      </c>
      <c r="C34" s="81">
        <f>SUM(C35)</f>
        <v>0</v>
      </c>
      <c r="D34" s="81">
        <f>SUM(D35)</f>
        <v>0</v>
      </c>
    </row>
    <row r="35" spans="1:4" s="107" customFormat="1" ht="48.75" customHeight="1" hidden="1">
      <c r="A35" s="120" t="s">
        <v>570</v>
      </c>
      <c r="B35" s="128" t="s">
        <v>576</v>
      </c>
      <c r="C35" s="130">
        <f>SUM(отчет!C24)</f>
        <v>0</v>
      </c>
      <c r="D35" s="130">
        <v>0</v>
      </c>
    </row>
    <row r="36" spans="1:4" s="107" customFormat="1" ht="27" customHeight="1">
      <c r="A36" s="119" t="s">
        <v>617</v>
      </c>
      <c r="B36" s="36" t="s">
        <v>603</v>
      </c>
      <c r="C36" s="81">
        <f aca="true" t="shared" si="2" ref="C36:D38">SUM(C37)</f>
        <v>945</v>
      </c>
      <c r="D36" s="81">
        <f t="shared" si="2"/>
        <v>40</v>
      </c>
    </row>
    <row r="37" spans="1:4" s="107" customFormat="1" ht="66.75" customHeight="1">
      <c r="A37" s="119" t="s">
        <v>618</v>
      </c>
      <c r="B37" s="36" t="s">
        <v>608</v>
      </c>
      <c r="C37" s="81">
        <f t="shared" si="2"/>
        <v>945</v>
      </c>
      <c r="D37" s="81">
        <f t="shared" si="2"/>
        <v>40</v>
      </c>
    </row>
    <row r="38" spans="1:4" s="107" customFormat="1" ht="66.75" customHeight="1">
      <c r="A38" s="119" t="s">
        <v>619</v>
      </c>
      <c r="B38" s="36" t="s">
        <v>609</v>
      </c>
      <c r="C38" s="81">
        <f t="shared" si="2"/>
        <v>945</v>
      </c>
      <c r="D38" s="81">
        <f t="shared" si="2"/>
        <v>40</v>
      </c>
    </row>
    <row r="39" spans="1:4" s="107" customFormat="1" ht="104.25" customHeight="1">
      <c r="A39" s="120" t="s">
        <v>615</v>
      </c>
      <c r="B39" s="128" t="s">
        <v>599</v>
      </c>
      <c r="C39" s="130">
        <f>SUM(отчет!C39)</f>
        <v>945</v>
      </c>
      <c r="D39" s="130">
        <v>40</v>
      </c>
    </row>
    <row r="40" spans="1:4" ht="29.25" customHeight="1">
      <c r="A40" s="1" t="s">
        <v>737</v>
      </c>
      <c r="B40" s="24" t="s">
        <v>736</v>
      </c>
      <c r="C40" s="2">
        <f>SUM(C41)</f>
        <v>20</v>
      </c>
      <c r="D40" s="2">
        <f>SUM(D41)</f>
        <v>20</v>
      </c>
    </row>
    <row r="41" spans="1:4" ht="12.75">
      <c r="A41" s="43" t="s">
        <v>738</v>
      </c>
      <c r="B41" s="15" t="s">
        <v>39</v>
      </c>
      <c r="C41" s="31">
        <f>SUM(C42)</f>
        <v>20</v>
      </c>
      <c r="D41" s="31">
        <f>SUM(D42)</f>
        <v>20</v>
      </c>
    </row>
    <row r="42" spans="1:4" ht="15.75" customHeight="1">
      <c r="A42" s="43" t="s">
        <v>739</v>
      </c>
      <c r="B42" s="15" t="s">
        <v>5</v>
      </c>
      <c r="C42" s="34">
        <f>C43+C45</f>
        <v>20</v>
      </c>
      <c r="D42" s="34">
        <f>D43+D45</f>
        <v>20</v>
      </c>
    </row>
    <row r="43" spans="1:4" s="107" customFormat="1" ht="24.75" customHeight="1" hidden="1">
      <c r="A43" s="119" t="s">
        <v>740</v>
      </c>
      <c r="B43" s="36" t="s">
        <v>574</v>
      </c>
      <c r="C43" s="81">
        <f>SUM(C44)</f>
        <v>0</v>
      </c>
      <c r="D43" s="81">
        <f>SUM(D44)</f>
        <v>0</v>
      </c>
    </row>
    <row r="44" spans="1:4" s="107" customFormat="1" ht="48.75" customHeight="1" hidden="1">
      <c r="A44" s="120" t="s">
        <v>741</v>
      </c>
      <c r="B44" s="128" t="s">
        <v>576</v>
      </c>
      <c r="C44" s="130">
        <f>SUM(отчет!C25)</f>
        <v>0</v>
      </c>
      <c r="D44" s="130">
        <v>0</v>
      </c>
    </row>
    <row r="45" spans="1:4" s="107" customFormat="1" ht="27" customHeight="1">
      <c r="A45" s="119" t="s">
        <v>742</v>
      </c>
      <c r="B45" s="36" t="s">
        <v>603</v>
      </c>
      <c r="C45" s="81">
        <f aca="true" t="shared" si="3" ref="C45:D47">SUM(C46)</f>
        <v>20</v>
      </c>
      <c r="D45" s="81">
        <f t="shared" si="3"/>
        <v>20</v>
      </c>
    </row>
    <row r="46" spans="1:4" s="107" customFormat="1" ht="66.75" customHeight="1">
      <c r="A46" s="119" t="s">
        <v>743</v>
      </c>
      <c r="B46" s="36" t="s">
        <v>608</v>
      </c>
      <c r="C46" s="81">
        <f t="shared" si="3"/>
        <v>20</v>
      </c>
      <c r="D46" s="81">
        <f t="shared" si="3"/>
        <v>20</v>
      </c>
    </row>
    <row r="47" spans="1:4" s="107" customFormat="1" ht="66.75" customHeight="1">
      <c r="A47" s="119" t="s">
        <v>744</v>
      </c>
      <c r="B47" s="36" t="s">
        <v>609</v>
      </c>
      <c r="C47" s="81">
        <f t="shared" si="3"/>
        <v>20</v>
      </c>
      <c r="D47" s="81">
        <f t="shared" si="3"/>
        <v>20</v>
      </c>
    </row>
    <row r="48" spans="1:4" s="107" customFormat="1" ht="104.25" customHeight="1">
      <c r="A48" s="120" t="s">
        <v>745</v>
      </c>
      <c r="B48" s="128" t="s">
        <v>599</v>
      </c>
      <c r="C48" s="130">
        <f>SUM(отчет!C40)</f>
        <v>20</v>
      </c>
      <c r="D48" s="130">
        <v>20</v>
      </c>
    </row>
    <row r="49" spans="1:4" ht="29.25" customHeight="1" hidden="1">
      <c r="A49" s="1" t="s">
        <v>427</v>
      </c>
      <c r="B49" s="24" t="s">
        <v>428</v>
      </c>
      <c r="C49" s="2">
        <f>SUM(C50)</f>
        <v>0</v>
      </c>
      <c r="D49" s="2">
        <f>SUM(D50)</f>
        <v>0</v>
      </c>
    </row>
    <row r="50" spans="1:4" ht="12.75" hidden="1">
      <c r="A50" s="43" t="s">
        <v>429</v>
      </c>
      <c r="B50" s="15" t="s">
        <v>39</v>
      </c>
      <c r="C50" s="31">
        <f>SUM(C51)</f>
        <v>0</v>
      </c>
      <c r="D50" s="31">
        <f>SUM(D51)</f>
        <v>0</v>
      </c>
    </row>
    <row r="51" spans="1:4" ht="15.75" customHeight="1" hidden="1">
      <c r="A51" s="43" t="s">
        <v>430</v>
      </c>
      <c r="B51" s="15" t="s">
        <v>5</v>
      </c>
      <c r="C51" s="34">
        <f>C52+C54</f>
        <v>0</v>
      </c>
      <c r="D51" s="34">
        <f>D52+D54</f>
        <v>0</v>
      </c>
    </row>
    <row r="52" spans="1:4" s="107" customFormat="1" ht="24.75" customHeight="1" hidden="1">
      <c r="A52" s="119" t="s">
        <v>587</v>
      </c>
      <c r="B52" s="36" t="s">
        <v>574</v>
      </c>
      <c r="C52" s="81">
        <f>SUM(C53)</f>
        <v>0</v>
      </c>
      <c r="D52" s="81">
        <f>SUM(D53)</f>
        <v>0</v>
      </c>
    </row>
    <row r="53" spans="1:4" s="107" customFormat="1" ht="48.75" customHeight="1" hidden="1">
      <c r="A53" s="120" t="s">
        <v>571</v>
      </c>
      <c r="B53" s="128" t="s">
        <v>576</v>
      </c>
      <c r="C53" s="130">
        <f>SUM(отчет!C26)</f>
        <v>0</v>
      </c>
      <c r="D53" s="130">
        <v>0</v>
      </c>
    </row>
    <row r="54" spans="1:4" s="107" customFormat="1" ht="27" customHeight="1" hidden="1">
      <c r="A54" s="119" t="s">
        <v>620</v>
      </c>
      <c r="B54" s="36" t="s">
        <v>603</v>
      </c>
      <c r="C54" s="81">
        <f aca="true" t="shared" si="4" ref="C54:D56">SUM(C55)</f>
        <v>0</v>
      </c>
      <c r="D54" s="81">
        <f t="shared" si="4"/>
        <v>0</v>
      </c>
    </row>
    <row r="55" spans="1:4" s="107" customFormat="1" ht="66.75" customHeight="1" hidden="1">
      <c r="A55" s="119" t="s">
        <v>621</v>
      </c>
      <c r="B55" s="36" t="s">
        <v>608</v>
      </c>
      <c r="C55" s="81">
        <f t="shared" si="4"/>
        <v>0</v>
      </c>
      <c r="D55" s="81">
        <f t="shared" si="4"/>
        <v>0</v>
      </c>
    </row>
    <row r="56" spans="1:4" s="107" customFormat="1" ht="66.75" customHeight="1" hidden="1">
      <c r="A56" s="119" t="s">
        <v>622</v>
      </c>
      <c r="B56" s="36" t="s">
        <v>609</v>
      </c>
      <c r="C56" s="81">
        <f t="shared" si="4"/>
        <v>0</v>
      </c>
      <c r="D56" s="81">
        <f t="shared" si="4"/>
        <v>0</v>
      </c>
    </row>
    <row r="57" spans="1:4" s="107" customFormat="1" ht="104.25" customHeight="1" hidden="1">
      <c r="A57" s="120" t="s">
        <v>616</v>
      </c>
      <c r="B57" s="128" t="s">
        <v>599</v>
      </c>
      <c r="C57" s="130">
        <f>SUM(отчет!C41)</f>
        <v>0</v>
      </c>
      <c r="D57" s="130">
        <v>0</v>
      </c>
    </row>
    <row r="58" spans="1:4" ht="29.25" customHeight="1">
      <c r="A58" s="1" t="s">
        <v>431</v>
      </c>
      <c r="B58" s="24" t="s">
        <v>432</v>
      </c>
      <c r="C58" s="2">
        <f>SUM(C59)</f>
        <v>7.1</v>
      </c>
      <c r="D58" s="2">
        <f>SUM(D59)</f>
        <v>13.2</v>
      </c>
    </row>
    <row r="59" spans="1:4" ht="12.75">
      <c r="A59" s="43" t="s">
        <v>433</v>
      </c>
      <c r="B59" s="15" t="s">
        <v>39</v>
      </c>
      <c r="C59" s="31">
        <f>SUM(C60)</f>
        <v>7.1</v>
      </c>
      <c r="D59" s="31">
        <f>SUM(D60)</f>
        <v>13.2</v>
      </c>
    </row>
    <row r="60" spans="1:4" ht="15.75" customHeight="1">
      <c r="A60" s="43" t="s">
        <v>434</v>
      </c>
      <c r="B60" s="15" t="s">
        <v>5</v>
      </c>
      <c r="C60" s="34">
        <f>C61+C63</f>
        <v>7.1</v>
      </c>
      <c r="D60" s="34">
        <f>D61+D63</f>
        <v>13.2</v>
      </c>
    </row>
    <row r="61" spans="1:4" s="107" customFormat="1" ht="24.75" customHeight="1">
      <c r="A61" s="119" t="s">
        <v>588</v>
      </c>
      <c r="B61" s="36" t="s">
        <v>574</v>
      </c>
      <c r="C61" s="81">
        <f>SUM(C62)</f>
        <v>0</v>
      </c>
      <c r="D61" s="81">
        <f>SUM(D62)</f>
        <v>0</v>
      </c>
    </row>
    <row r="62" spans="1:4" s="107" customFormat="1" ht="49.5" customHeight="1">
      <c r="A62" s="120" t="s">
        <v>572</v>
      </c>
      <c r="B62" s="128" t="s">
        <v>576</v>
      </c>
      <c r="C62" s="130">
        <f>SUM(отчет!C27)</f>
        <v>0</v>
      </c>
      <c r="D62" s="130">
        <v>0</v>
      </c>
    </row>
    <row r="63" spans="1:4" s="107" customFormat="1" ht="27" customHeight="1">
      <c r="A63" s="119" t="s">
        <v>604</v>
      </c>
      <c r="B63" s="36" t="s">
        <v>603</v>
      </c>
      <c r="C63" s="81">
        <f aca="true" t="shared" si="5" ref="C63:D65">SUM(C64)</f>
        <v>7.1</v>
      </c>
      <c r="D63" s="81">
        <f t="shared" si="5"/>
        <v>13.2</v>
      </c>
    </row>
    <row r="64" spans="1:4" s="107" customFormat="1" ht="66.75" customHeight="1">
      <c r="A64" s="119" t="s">
        <v>605</v>
      </c>
      <c r="B64" s="36" t="s">
        <v>608</v>
      </c>
      <c r="C64" s="81">
        <f t="shared" si="5"/>
        <v>7.1</v>
      </c>
      <c r="D64" s="81">
        <f t="shared" si="5"/>
        <v>13.2</v>
      </c>
    </row>
    <row r="65" spans="1:4" s="107" customFormat="1" ht="66.75" customHeight="1">
      <c r="A65" s="119" t="s">
        <v>610</v>
      </c>
      <c r="B65" s="36" t="s">
        <v>609</v>
      </c>
      <c r="C65" s="81">
        <f t="shared" si="5"/>
        <v>7.1</v>
      </c>
      <c r="D65" s="81">
        <f t="shared" si="5"/>
        <v>13.2</v>
      </c>
    </row>
    <row r="66" spans="1:4" s="107" customFormat="1" ht="104.25" customHeight="1">
      <c r="A66" s="120" t="s">
        <v>606</v>
      </c>
      <c r="B66" s="128" t="s">
        <v>599</v>
      </c>
      <c r="C66" s="130">
        <f>SUM(отчет!C42)</f>
        <v>7.1</v>
      </c>
      <c r="D66" s="130">
        <v>13.2</v>
      </c>
    </row>
    <row r="67" spans="1:4" ht="30" customHeight="1">
      <c r="A67" s="1" t="s">
        <v>435</v>
      </c>
      <c r="B67" s="24" t="s">
        <v>436</v>
      </c>
      <c r="C67" s="2">
        <f>SUM(C68)</f>
        <v>941.5</v>
      </c>
      <c r="D67" s="2">
        <f>SUM(D68)</f>
        <v>36</v>
      </c>
    </row>
    <row r="68" spans="1:4" ht="12.75">
      <c r="A68" s="43" t="s">
        <v>437</v>
      </c>
      <c r="B68" s="15" t="s">
        <v>39</v>
      </c>
      <c r="C68" s="31">
        <f>SUM(C69)</f>
        <v>941.5</v>
      </c>
      <c r="D68" s="31">
        <f>SUM(D69)</f>
        <v>36</v>
      </c>
    </row>
    <row r="69" spans="1:4" ht="26.25" customHeight="1">
      <c r="A69" s="47" t="s">
        <v>438</v>
      </c>
      <c r="B69" s="15" t="s">
        <v>439</v>
      </c>
      <c r="C69" s="34">
        <f>C70</f>
        <v>941.5</v>
      </c>
      <c r="D69" s="34">
        <f>D70</f>
        <v>36</v>
      </c>
    </row>
    <row r="70" spans="1:4" s="107" customFormat="1" ht="17.25" customHeight="1">
      <c r="A70" s="51" t="s">
        <v>440</v>
      </c>
      <c r="B70" s="36" t="s">
        <v>152</v>
      </c>
      <c r="C70" s="81">
        <f>SUM(C71)</f>
        <v>941.5</v>
      </c>
      <c r="D70" s="81">
        <f>SUM(D71)</f>
        <v>36</v>
      </c>
    </row>
    <row r="71" spans="1:4" s="107" customFormat="1" ht="38.25" customHeight="1">
      <c r="A71" s="131" t="s">
        <v>441</v>
      </c>
      <c r="B71" s="121" t="s">
        <v>442</v>
      </c>
      <c r="C71" s="130">
        <f>SUM(C72)</f>
        <v>941.5</v>
      </c>
      <c r="D71" s="130">
        <f>SUM(D72)</f>
        <v>36</v>
      </c>
    </row>
    <row r="72" spans="1:4" s="107" customFormat="1" ht="48.75" customHeight="1">
      <c r="A72" s="131" t="s">
        <v>69</v>
      </c>
      <c r="B72" s="121" t="s">
        <v>443</v>
      </c>
      <c r="C72" s="130">
        <f>SUM(отчет!C15)</f>
        <v>941.5</v>
      </c>
      <c r="D72" s="130">
        <v>36</v>
      </c>
    </row>
    <row r="73" spans="1:4" ht="57.75" customHeight="1">
      <c r="A73" s="1" t="s">
        <v>444</v>
      </c>
      <c r="B73" s="24" t="s">
        <v>445</v>
      </c>
      <c r="C73" s="2">
        <f>SUM(C74+C90)</f>
        <v>127277.99999999999</v>
      </c>
      <c r="D73" s="2">
        <f>SUM(D74+D90)</f>
        <v>127514.8</v>
      </c>
    </row>
    <row r="74" spans="1:4" ht="12.75">
      <c r="A74" s="43" t="s">
        <v>446</v>
      </c>
      <c r="B74" s="15" t="s">
        <v>39</v>
      </c>
      <c r="C74" s="31">
        <f>SUM(C75+C79+C85)</f>
        <v>613.9</v>
      </c>
      <c r="D74" s="31">
        <f>SUM(D75+D79+D85)</f>
        <v>1038.3</v>
      </c>
    </row>
    <row r="75" spans="1:4" ht="26.25" customHeight="1">
      <c r="A75" s="47" t="s">
        <v>724</v>
      </c>
      <c r="B75" s="15" t="s">
        <v>439</v>
      </c>
      <c r="C75" s="34">
        <f>C76</f>
        <v>62</v>
      </c>
      <c r="D75" s="34">
        <f>D76</f>
        <v>61.7</v>
      </c>
    </row>
    <row r="76" spans="1:4" s="107" customFormat="1" ht="17.25" customHeight="1">
      <c r="A76" s="51" t="s">
        <v>725</v>
      </c>
      <c r="B76" s="36" t="s">
        <v>152</v>
      </c>
      <c r="C76" s="81">
        <f>SUM(C77)</f>
        <v>62</v>
      </c>
      <c r="D76" s="81">
        <f>SUM(D77)</f>
        <v>61.7</v>
      </c>
    </row>
    <row r="77" spans="1:4" s="107" customFormat="1" ht="38.25" customHeight="1">
      <c r="A77" s="131" t="s">
        <v>726</v>
      </c>
      <c r="B77" s="121" t="s">
        <v>442</v>
      </c>
      <c r="C77" s="130">
        <f>SUM(C78)</f>
        <v>62</v>
      </c>
      <c r="D77" s="130">
        <f>SUM(D78)</f>
        <v>61.7</v>
      </c>
    </row>
    <row r="78" spans="1:4" s="107" customFormat="1" ht="48.75" customHeight="1">
      <c r="A78" s="131" t="s">
        <v>722</v>
      </c>
      <c r="B78" s="121" t="s">
        <v>443</v>
      </c>
      <c r="C78" s="130">
        <f>SUM(отчет!C16)</f>
        <v>62</v>
      </c>
      <c r="D78" s="130">
        <v>61.7</v>
      </c>
    </row>
    <row r="79" spans="1:4" ht="15.75" customHeight="1">
      <c r="A79" s="43" t="s">
        <v>447</v>
      </c>
      <c r="B79" s="15" t="s">
        <v>5</v>
      </c>
      <c r="C79" s="34">
        <f>C80</f>
        <v>551.9</v>
      </c>
      <c r="D79" s="34">
        <f>D80</f>
        <v>989</v>
      </c>
    </row>
    <row r="80" spans="1:4" s="107" customFormat="1" ht="102.75" customHeight="1">
      <c r="A80" s="119" t="s">
        <v>783</v>
      </c>
      <c r="B80" s="36" t="s">
        <v>578</v>
      </c>
      <c r="C80" s="81">
        <f>SUM(C81+C83)</f>
        <v>551.9</v>
      </c>
      <c r="D80" s="81">
        <f>SUM(D81+D83)</f>
        <v>989</v>
      </c>
    </row>
    <row r="81" spans="1:4" s="107" customFormat="1" ht="36.75" customHeight="1">
      <c r="A81" s="127" t="s">
        <v>782</v>
      </c>
      <c r="B81" s="170" t="s">
        <v>579</v>
      </c>
      <c r="C81" s="129">
        <f>SUM(C82)</f>
        <v>66</v>
      </c>
      <c r="D81" s="129">
        <f>SUM(D82)</f>
        <v>53.7</v>
      </c>
    </row>
    <row r="82" spans="1:4" s="107" customFormat="1" ht="68.25" customHeight="1">
      <c r="A82" s="127" t="s">
        <v>589</v>
      </c>
      <c r="B82" s="170" t="s">
        <v>581</v>
      </c>
      <c r="C82" s="129">
        <f>SUM(отчет!C30)</f>
        <v>66</v>
      </c>
      <c r="D82" s="129">
        <v>53.7</v>
      </c>
    </row>
    <row r="83" spans="1:4" s="107" customFormat="1" ht="47.25" customHeight="1">
      <c r="A83" s="127" t="s">
        <v>781</v>
      </c>
      <c r="B83" s="170" t="s">
        <v>583</v>
      </c>
      <c r="C83" s="129">
        <f>SUM(C84)</f>
        <v>485.9</v>
      </c>
      <c r="D83" s="129">
        <f>SUM(D84)</f>
        <v>935.3</v>
      </c>
    </row>
    <row r="84" spans="1:4" s="107" customFormat="1" ht="58.5" customHeight="1">
      <c r="A84" s="127" t="s">
        <v>590</v>
      </c>
      <c r="B84" s="170" t="s">
        <v>584</v>
      </c>
      <c r="C84" s="129">
        <f>SUM(отчет!C32)</f>
        <v>485.9</v>
      </c>
      <c r="D84" s="129">
        <v>935.3</v>
      </c>
    </row>
    <row r="85" spans="1:4" ht="15.75" customHeight="1">
      <c r="A85" s="43" t="s">
        <v>448</v>
      </c>
      <c r="B85" s="15" t="s">
        <v>5</v>
      </c>
      <c r="C85" s="34">
        <f>C86+C88</f>
        <v>0</v>
      </c>
      <c r="D85" s="34">
        <f>D86+D88</f>
        <v>-12.4</v>
      </c>
    </row>
    <row r="86" spans="1:4" s="107" customFormat="1" ht="16.5" customHeight="1">
      <c r="A86" s="119" t="s">
        <v>559</v>
      </c>
      <c r="B86" s="36" t="s">
        <v>561</v>
      </c>
      <c r="C86" s="52">
        <f>SUM(C87)</f>
        <v>0</v>
      </c>
      <c r="D86" s="52">
        <f>SUM(D87)</f>
        <v>-12.4</v>
      </c>
    </row>
    <row r="87" spans="1:4" s="107" customFormat="1" ht="36.75" customHeight="1">
      <c r="A87" s="124" t="s">
        <v>560</v>
      </c>
      <c r="B87" s="125" t="s">
        <v>562</v>
      </c>
      <c r="C87" s="126">
        <f>SUM(отчет!C45)</f>
        <v>0</v>
      </c>
      <c r="D87" s="126">
        <v>-12.4</v>
      </c>
    </row>
    <row r="88" spans="1:4" s="107" customFormat="1" ht="16.5" customHeight="1" hidden="1">
      <c r="A88" s="119" t="s">
        <v>449</v>
      </c>
      <c r="B88" s="36" t="s">
        <v>109</v>
      </c>
      <c r="C88" s="52">
        <f>SUM(C89)</f>
        <v>0</v>
      </c>
      <c r="D88" s="52">
        <f>SUM(D89)</f>
        <v>0</v>
      </c>
    </row>
    <row r="89" spans="1:4" s="107" customFormat="1" ht="25.5" customHeight="1" hidden="1">
      <c r="A89" s="124" t="s">
        <v>450</v>
      </c>
      <c r="B89" s="125" t="s">
        <v>451</v>
      </c>
      <c r="C89" s="126">
        <f>SUM(отчет!C47)</f>
        <v>0</v>
      </c>
      <c r="D89" s="126">
        <v>0</v>
      </c>
    </row>
    <row r="90" spans="1:4" ht="18" customHeight="1">
      <c r="A90" s="43" t="s">
        <v>452</v>
      </c>
      <c r="B90" s="15" t="s">
        <v>6</v>
      </c>
      <c r="C90" s="23">
        <f>C91</f>
        <v>126664.09999999999</v>
      </c>
      <c r="D90" s="23">
        <f>D91</f>
        <v>126476.5</v>
      </c>
    </row>
    <row r="91" spans="1:4" s="260" customFormat="1" ht="23.25" customHeight="1">
      <c r="A91" s="43" t="s">
        <v>453</v>
      </c>
      <c r="B91" s="15" t="s">
        <v>11</v>
      </c>
      <c r="C91" s="23">
        <f>C92+C97</f>
        <v>126664.09999999999</v>
      </c>
      <c r="D91" s="23">
        <f>D92+D97</f>
        <v>126476.5</v>
      </c>
    </row>
    <row r="92" spans="1:4" s="107" customFormat="1" ht="24.75" customHeight="1">
      <c r="A92" s="119" t="s">
        <v>547</v>
      </c>
      <c r="B92" s="36" t="s">
        <v>281</v>
      </c>
      <c r="C92" s="52">
        <f>SUM(C93+C95)</f>
        <v>110349.2</v>
      </c>
      <c r="D92" s="52">
        <f>SUM(D93+D95)</f>
        <v>110171.4</v>
      </c>
    </row>
    <row r="93" spans="1:4" s="107" customFormat="1" ht="18" customHeight="1">
      <c r="A93" s="131" t="s">
        <v>784</v>
      </c>
      <c r="B93" s="121" t="s">
        <v>772</v>
      </c>
      <c r="C93" s="130">
        <f>SUM(C94)</f>
        <v>110171.4</v>
      </c>
      <c r="D93" s="130">
        <f>SUM(D94)</f>
        <v>110171.4</v>
      </c>
    </row>
    <row r="94" spans="1:4" s="107" customFormat="1" ht="36" customHeight="1">
      <c r="A94" s="131" t="s">
        <v>774</v>
      </c>
      <c r="B94" s="121" t="s">
        <v>773</v>
      </c>
      <c r="C94" s="130">
        <f>SUM(отчет!C52)</f>
        <v>110171.4</v>
      </c>
      <c r="D94" s="130">
        <v>110171.4</v>
      </c>
    </row>
    <row r="95" spans="1:4" s="107" customFormat="1" ht="23.25" customHeight="1">
      <c r="A95" s="131" t="s">
        <v>840</v>
      </c>
      <c r="B95" s="121" t="s">
        <v>838</v>
      </c>
      <c r="C95" s="130">
        <f>SUM(C96)</f>
        <v>177.8</v>
      </c>
      <c r="D95" s="130">
        <f>SUM(D96)</f>
        <v>0</v>
      </c>
    </row>
    <row r="96" spans="1:4" s="107" customFormat="1" ht="36" customHeight="1">
      <c r="A96" s="131" t="s">
        <v>837</v>
      </c>
      <c r="B96" s="121" t="s">
        <v>852</v>
      </c>
      <c r="C96" s="130">
        <f>SUM(отчет!C54)</f>
        <v>177.8</v>
      </c>
      <c r="D96" s="130">
        <v>0</v>
      </c>
    </row>
    <row r="97" spans="1:4" s="107" customFormat="1" ht="25.5" customHeight="1">
      <c r="A97" s="51" t="s">
        <v>548</v>
      </c>
      <c r="B97" s="36" t="s">
        <v>282</v>
      </c>
      <c r="C97" s="52">
        <f>SUM(C98+C102)</f>
        <v>16314.9</v>
      </c>
      <c r="D97" s="52">
        <f>SUM(D98+D102)</f>
        <v>16305.099999999999</v>
      </c>
    </row>
    <row r="98" spans="1:4" s="107" customFormat="1" ht="21.75" customHeight="1">
      <c r="A98" s="131" t="s">
        <v>785</v>
      </c>
      <c r="B98" s="121" t="s">
        <v>21</v>
      </c>
      <c r="C98" s="123">
        <f>SUM(C99)</f>
        <v>3089.6000000000004</v>
      </c>
      <c r="D98" s="123">
        <f>SUM(D99)</f>
        <v>3083.3</v>
      </c>
    </row>
    <row r="99" spans="1:4" s="107" customFormat="1" ht="39" customHeight="1">
      <c r="A99" s="131" t="s">
        <v>775</v>
      </c>
      <c r="B99" s="121" t="s">
        <v>776</v>
      </c>
      <c r="C99" s="123">
        <f>SUM(C100+C101)</f>
        <v>3089.6000000000004</v>
      </c>
      <c r="D99" s="123">
        <f>SUM(D100+D101)</f>
        <v>3083.3</v>
      </c>
    </row>
    <row r="100" spans="1:4" s="107" customFormat="1" ht="45.75" customHeight="1">
      <c r="A100" s="131" t="s">
        <v>328</v>
      </c>
      <c r="B100" s="121" t="s">
        <v>125</v>
      </c>
      <c r="C100" s="123">
        <f>SUM(отчет!C58)</f>
        <v>3081.8</v>
      </c>
      <c r="D100" s="123">
        <v>3075.5</v>
      </c>
    </row>
    <row r="101" spans="1:4" s="107" customFormat="1" ht="72.75" customHeight="1">
      <c r="A101" s="131" t="s">
        <v>329</v>
      </c>
      <c r="B101" s="121" t="s">
        <v>31</v>
      </c>
      <c r="C101" s="123">
        <f>SUM(отчет!C59)</f>
        <v>7.8</v>
      </c>
      <c r="D101" s="123">
        <v>7.8</v>
      </c>
    </row>
    <row r="102" spans="1:4" s="107" customFormat="1" ht="36" customHeight="1">
      <c r="A102" s="131" t="s">
        <v>786</v>
      </c>
      <c r="B102" s="121" t="s">
        <v>283</v>
      </c>
      <c r="C102" s="123">
        <f>SUM(C103)</f>
        <v>13225.3</v>
      </c>
      <c r="D102" s="123">
        <f>SUM(D103)</f>
        <v>13221.8</v>
      </c>
    </row>
    <row r="103" spans="1:4" s="107" customFormat="1" ht="46.5" customHeight="1">
      <c r="A103" s="132" t="s">
        <v>787</v>
      </c>
      <c r="B103" s="121" t="s">
        <v>126</v>
      </c>
      <c r="C103" s="123">
        <f>SUM(C104+C105)</f>
        <v>13225.3</v>
      </c>
      <c r="D103" s="123">
        <f>SUM(D104+D105)</f>
        <v>13221.8</v>
      </c>
    </row>
    <row r="104" spans="1:4" s="107" customFormat="1" ht="36" customHeight="1">
      <c r="A104" s="131" t="s">
        <v>332</v>
      </c>
      <c r="B104" s="121" t="s">
        <v>127</v>
      </c>
      <c r="C104" s="123">
        <f>SUM(отчет!C62)</f>
        <v>8333.3</v>
      </c>
      <c r="D104" s="123">
        <v>8332.4</v>
      </c>
    </row>
    <row r="105" spans="1:4" s="107" customFormat="1" ht="36.75" customHeight="1">
      <c r="A105" s="132" t="s">
        <v>333</v>
      </c>
      <c r="B105" s="121" t="s">
        <v>454</v>
      </c>
      <c r="C105" s="123">
        <f>SUM(отчет!C63)</f>
        <v>4892</v>
      </c>
      <c r="D105" s="123">
        <v>4889.4</v>
      </c>
    </row>
    <row r="106" spans="1:4" ht="14.25" customHeight="1">
      <c r="A106" s="8"/>
      <c r="B106" s="15" t="s">
        <v>22</v>
      </c>
      <c r="C106" s="23">
        <f>C8+C22+C32+C40+C49+C59+C67+C73</f>
        <v>133755.9</v>
      </c>
      <c r="D106" s="23">
        <f>D8+D22+D32+D40+D49+D59+D67+D73</f>
        <v>131191.3</v>
      </c>
    </row>
    <row r="108" spans="1:4" ht="12.75">
      <c r="A108" s="311"/>
      <c r="B108" s="311"/>
      <c r="C108" s="312"/>
      <c r="D108" s="312"/>
    </row>
    <row r="109" spans="1:4" ht="12.75">
      <c r="A109" s="9"/>
      <c r="B109" s="9"/>
      <c r="C109" s="9"/>
      <c r="D109" s="9"/>
    </row>
    <row r="110" spans="1:4" ht="12.75">
      <c r="A110" s="311"/>
      <c r="B110" s="311"/>
      <c r="C110" s="312"/>
      <c r="D110" s="312"/>
    </row>
  </sheetData>
  <sheetProtection/>
  <mergeCells count="9">
    <mergeCell ref="A110:B110"/>
    <mergeCell ref="C110:D110"/>
    <mergeCell ref="A2:D2"/>
    <mergeCell ref="A3:D3"/>
    <mergeCell ref="A4:D4"/>
    <mergeCell ref="A5:D5"/>
    <mergeCell ref="A6:D6"/>
    <mergeCell ref="A108:B108"/>
    <mergeCell ref="C108:D108"/>
  </mergeCells>
  <printOptions/>
  <pageMargins left="0.31496062992125984" right="0.11811023622047245" top="0.35433070866141736" bottom="0.35433070866141736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1"/>
  <sheetViews>
    <sheetView zoomScalePageLayoutView="0" workbookViewId="0" topLeftCell="A1">
      <selection activeCell="K28" sqref="K28"/>
    </sheetView>
  </sheetViews>
  <sheetFormatPr defaultColWidth="9.140625" defaultRowHeight="12.75"/>
  <cols>
    <col min="1" max="1" width="6.28125" style="0" customWidth="1"/>
    <col min="2" max="2" width="49.8515625" style="271" customWidth="1"/>
    <col min="3" max="3" width="5.8515625" style="271" customWidth="1"/>
    <col min="4" max="4" width="10.421875" style="0" customWidth="1"/>
    <col min="5" max="5" width="11.8515625" style="0" customWidth="1"/>
    <col min="6" max="6" width="6.57421875" style="0" customWidth="1"/>
    <col min="7" max="8" width="12.8515625" style="0" customWidth="1"/>
    <col min="9" max="9" width="12.28125" style="0" customWidth="1"/>
    <col min="10" max="10" width="9.7109375" style="0" customWidth="1"/>
    <col min="11" max="11" width="10.57421875" style="0" customWidth="1"/>
  </cols>
  <sheetData>
    <row r="1" spans="1:13" ht="12.75">
      <c r="A1" s="349" t="s">
        <v>455</v>
      </c>
      <c r="B1" s="349"/>
      <c r="C1" s="349"/>
      <c r="D1" s="349"/>
      <c r="E1" s="349"/>
      <c r="F1" s="349"/>
      <c r="G1" s="349"/>
      <c r="H1" s="349"/>
      <c r="I1" s="349"/>
      <c r="J1" s="350"/>
      <c r="K1" s="350"/>
      <c r="L1" s="133"/>
      <c r="M1" s="133"/>
    </row>
    <row r="2" spans="1:11" ht="12.75" hidden="1">
      <c r="A2" s="351" t="s">
        <v>456</v>
      </c>
      <c r="B2" s="351"/>
      <c r="C2" s="351"/>
      <c r="D2" s="351"/>
      <c r="E2" s="351"/>
      <c r="F2" s="331"/>
      <c r="G2" s="331"/>
      <c r="H2" s="331"/>
      <c r="I2" s="331"/>
      <c r="J2" s="331"/>
      <c r="K2" s="331"/>
    </row>
    <row r="3" spans="1:11" ht="12.75" hidden="1">
      <c r="A3" s="351" t="s">
        <v>38</v>
      </c>
      <c r="B3" s="351"/>
      <c r="C3" s="351"/>
      <c r="D3" s="351"/>
      <c r="E3" s="351"/>
      <c r="F3" s="331"/>
      <c r="G3" s="331"/>
      <c r="H3" s="331"/>
      <c r="I3" s="331"/>
      <c r="J3" s="331"/>
      <c r="K3" s="331"/>
    </row>
    <row r="4" spans="1:11" ht="12.75" hidden="1">
      <c r="A4" s="351" t="s">
        <v>457</v>
      </c>
      <c r="B4" s="351"/>
      <c r="C4" s="351"/>
      <c r="D4" s="351"/>
      <c r="E4" s="351"/>
      <c r="F4" s="331"/>
      <c r="G4" s="331"/>
      <c r="H4" s="331"/>
      <c r="I4" s="331"/>
      <c r="J4" s="331"/>
      <c r="K4" s="331"/>
    </row>
    <row r="5" spans="1:11" ht="12.75" hidden="1">
      <c r="A5" s="351" t="s">
        <v>458</v>
      </c>
      <c r="B5" s="351"/>
      <c r="C5" s="351"/>
      <c r="D5" s="351"/>
      <c r="E5" s="351"/>
      <c r="F5" s="331"/>
      <c r="G5" s="331"/>
      <c r="H5" s="331"/>
      <c r="I5" s="331"/>
      <c r="J5" s="331"/>
      <c r="K5" s="331"/>
    </row>
    <row r="6" spans="1:11" ht="12.75" hidden="1">
      <c r="A6" s="351" t="s">
        <v>459</v>
      </c>
      <c r="B6" s="351"/>
      <c r="C6" s="351"/>
      <c r="D6" s="351"/>
      <c r="E6" s="351"/>
      <c r="F6" s="331"/>
      <c r="G6" s="331"/>
      <c r="H6" s="331"/>
      <c r="I6" s="331"/>
      <c r="J6" s="331"/>
      <c r="K6" s="331"/>
    </row>
    <row r="7" spans="1:13" ht="12.75">
      <c r="A7" s="10"/>
      <c r="B7" s="261"/>
      <c r="C7" s="261"/>
      <c r="D7" s="10"/>
      <c r="E7" s="10"/>
      <c r="F7" s="10"/>
      <c r="G7" s="10"/>
      <c r="H7" s="10"/>
      <c r="I7" s="10"/>
      <c r="J7" s="133"/>
      <c r="K7" s="133"/>
      <c r="L7" s="133"/>
      <c r="M7" s="133"/>
    </row>
    <row r="8" spans="1:13" ht="18.75" customHeight="1">
      <c r="A8" s="354" t="s">
        <v>460</v>
      </c>
      <c r="B8" s="354"/>
      <c r="C8" s="354"/>
      <c r="D8" s="354"/>
      <c r="E8" s="355"/>
      <c r="F8" s="355"/>
      <c r="G8" s="355"/>
      <c r="H8" s="355"/>
      <c r="I8" s="355"/>
      <c r="J8" s="331"/>
      <c r="K8" s="331"/>
      <c r="L8" s="133"/>
      <c r="M8" s="133"/>
    </row>
    <row r="9" spans="1:13" ht="12.75" customHeight="1">
      <c r="A9" s="354" t="s">
        <v>829</v>
      </c>
      <c r="B9" s="354"/>
      <c r="C9" s="354"/>
      <c r="D9" s="354"/>
      <c r="E9" s="355"/>
      <c r="F9" s="355"/>
      <c r="G9" s="355"/>
      <c r="H9" s="355"/>
      <c r="I9" s="355"/>
      <c r="J9" s="331"/>
      <c r="K9" s="331"/>
      <c r="L9" s="133"/>
      <c r="M9" s="133"/>
    </row>
    <row r="10" spans="1:13" ht="12.75" customHeight="1">
      <c r="A10" s="354" t="s">
        <v>991</v>
      </c>
      <c r="B10" s="354"/>
      <c r="C10" s="354"/>
      <c r="D10" s="354"/>
      <c r="E10" s="355"/>
      <c r="F10" s="355"/>
      <c r="G10" s="355"/>
      <c r="H10" s="355"/>
      <c r="I10" s="355"/>
      <c r="J10" s="331"/>
      <c r="K10" s="331"/>
      <c r="L10" s="133"/>
      <c r="M10" s="133"/>
    </row>
    <row r="11" spans="1:13" ht="12.75" customHeight="1">
      <c r="A11" s="354" t="s">
        <v>461</v>
      </c>
      <c r="B11" s="354"/>
      <c r="C11" s="354"/>
      <c r="D11" s="354"/>
      <c r="E11" s="355"/>
      <c r="F11" s="355"/>
      <c r="G11" s="355"/>
      <c r="H11" s="355"/>
      <c r="I11" s="355"/>
      <c r="J11" s="331"/>
      <c r="K11" s="331"/>
      <c r="L11" s="133"/>
      <c r="M11" s="133"/>
    </row>
    <row r="12" spans="1:13" ht="15.75" customHeight="1">
      <c r="A12" s="312"/>
      <c r="B12" s="312"/>
      <c r="C12" s="312"/>
      <c r="D12" s="312"/>
      <c r="E12" s="312"/>
      <c r="F12" s="312"/>
      <c r="G12" s="312"/>
      <c r="H12" s="312"/>
      <c r="I12" s="312"/>
      <c r="J12" s="133"/>
      <c r="K12" s="133"/>
      <c r="L12" s="133"/>
      <c r="M12" s="133"/>
    </row>
    <row r="13" spans="1:13" ht="12.75" customHeight="1">
      <c r="A13" s="360" t="s">
        <v>462</v>
      </c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133"/>
      <c r="M13" s="133"/>
    </row>
    <row r="14" spans="1:13" ht="14.25" customHeight="1">
      <c r="A14" s="361" t="s">
        <v>389</v>
      </c>
      <c r="B14" s="357" t="s">
        <v>48</v>
      </c>
      <c r="C14" s="357" t="s">
        <v>931</v>
      </c>
      <c r="D14" s="352" t="s">
        <v>947</v>
      </c>
      <c r="E14" s="352" t="s">
        <v>463</v>
      </c>
      <c r="F14" s="352" t="s">
        <v>464</v>
      </c>
      <c r="G14" s="352" t="s">
        <v>34</v>
      </c>
      <c r="H14" s="352" t="s">
        <v>465</v>
      </c>
      <c r="I14" s="352" t="s">
        <v>466</v>
      </c>
      <c r="J14" s="356" t="s">
        <v>467</v>
      </c>
      <c r="K14" s="356"/>
      <c r="L14" s="133"/>
      <c r="M14" s="133"/>
    </row>
    <row r="15" spans="1:11" ht="60.75" customHeight="1">
      <c r="A15" s="362"/>
      <c r="B15" s="363"/>
      <c r="C15" s="358"/>
      <c r="D15" s="353"/>
      <c r="E15" s="353"/>
      <c r="F15" s="353"/>
      <c r="G15" s="353"/>
      <c r="H15" s="353"/>
      <c r="I15" s="353"/>
      <c r="J15" s="134" t="s">
        <v>987</v>
      </c>
      <c r="K15" s="134" t="s">
        <v>468</v>
      </c>
    </row>
    <row r="16" spans="1:11" ht="24" customHeight="1">
      <c r="A16" s="135" t="s">
        <v>469</v>
      </c>
      <c r="B16" s="262" t="s">
        <v>470</v>
      </c>
      <c r="C16" s="262">
        <v>945</v>
      </c>
      <c r="D16" s="273"/>
      <c r="E16" s="272"/>
      <c r="F16" s="273"/>
      <c r="G16" s="274">
        <f>SUM(G17)</f>
        <v>2389.8</v>
      </c>
      <c r="H16" s="274">
        <f>SUM(H17)</f>
        <v>2389.8</v>
      </c>
      <c r="I16" s="274">
        <f>SUM(I17)</f>
        <v>2386.7999999999997</v>
      </c>
      <c r="J16" s="274">
        <f aca="true" t="shared" si="0" ref="J16:J35">SUM(I16*100)/G16</f>
        <v>99.87446648255082</v>
      </c>
      <c r="K16" s="274">
        <f aca="true" t="shared" si="1" ref="K16:K35">SUM(I16*100)/H16</f>
        <v>99.87446648255082</v>
      </c>
    </row>
    <row r="17" spans="1:11" ht="24" customHeight="1">
      <c r="A17" s="135" t="s">
        <v>930</v>
      </c>
      <c r="B17" s="262" t="s">
        <v>20</v>
      </c>
      <c r="C17" s="262">
        <v>945</v>
      </c>
      <c r="D17" s="273" t="s">
        <v>523</v>
      </c>
      <c r="E17" s="272"/>
      <c r="F17" s="273"/>
      <c r="G17" s="274">
        <f>SUM(G18+G24+G38)</f>
        <v>2389.8</v>
      </c>
      <c r="H17" s="274">
        <f>SUM(H18+H24+H38)</f>
        <v>2389.8</v>
      </c>
      <c r="I17" s="274">
        <f>SUM(I18+I24+I38)</f>
        <v>2386.7999999999997</v>
      </c>
      <c r="J17" s="296">
        <f t="shared" si="0"/>
        <v>99.87446648255082</v>
      </c>
      <c r="K17" s="296">
        <f t="shared" si="1"/>
        <v>99.87446648255082</v>
      </c>
    </row>
    <row r="18" spans="1:11" ht="48.75" customHeight="1" hidden="1">
      <c r="A18" s="135">
        <v>1</v>
      </c>
      <c r="B18" s="262" t="s">
        <v>37</v>
      </c>
      <c r="C18" s="262">
        <v>945</v>
      </c>
      <c r="D18" s="273" t="s">
        <v>359</v>
      </c>
      <c r="E18" s="272"/>
      <c r="F18" s="273"/>
      <c r="G18" s="274">
        <f>SUM(G19)</f>
        <v>0</v>
      </c>
      <c r="H18" s="274">
        <f>SUM(H19)</f>
        <v>0</v>
      </c>
      <c r="I18" s="274">
        <f>SUM(I19)</f>
        <v>0</v>
      </c>
      <c r="J18" s="296" t="e">
        <f t="shared" si="0"/>
        <v>#DIV/0!</v>
      </c>
      <c r="K18" s="296" t="e">
        <f t="shared" si="1"/>
        <v>#DIV/0!</v>
      </c>
    </row>
    <row r="19" spans="1:11" ht="31.5" customHeight="1" hidden="1">
      <c r="A19" s="20" t="s">
        <v>471</v>
      </c>
      <c r="B19" s="265" t="s">
        <v>129</v>
      </c>
      <c r="C19" s="265">
        <v>945</v>
      </c>
      <c r="D19" s="300" t="s">
        <v>359</v>
      </c>
      <c r="E19" s="299" t="s">
        <v>360</v>
      </c>
      <c r="F19" s="299"/>
      <c r="G19" s="301">
        <f>G20+G22</f>
        <v>0</v>
      </c>
      <c r="H19" s="301">
        <f>H20+H22</f>
        <v>0</v>
      </c>
      <c r="I19" s="301">
        <f>I20+I22</f>
        <v>0</v>
      </c>
      <c r="J19" s="298" t="e">
        <f t="shared" si="0"/>
        <v>#DIV/0!</v>
      </c>
      <c r="K19" s="298" t="e">
        <f t="shared" si="1"/>
        <v>#DIV/0!</v>
      </c>
    </row>
    <row r="20" spans="1:11" ht="60" customHeight="1" hidden="1">
      <c r="A20" s="20" t="s">
        <v>937</v>
      </c>
      <c r="B20" s="264" t="s">
        <v>156</v>
      </c>
      <c r="C20" s="264">
        <v>945</v>
      </c>
      <c r="D20" s="155" t="s">
        <v>359</v>
      </c>
      <c r="E20" s="163" t="s">
        <v>360</v>
      </c>
      <c r="F20" s="163" t="s">
        <v>932</v>
      </c>
      <c r="G20" s="156">
        <f>SUM(G21)</f>
        <v>0</v>
      </c>
      <c r="H20" s="156">
        <f>SUM(H21)</f>
        <v>0</v>
      </c>
      <c r="I20" s="156">
        <f>SUM(I21)</f>
        <v>0</v>
      </c>
      <c r="J20" s="297" t="e">
        <f>SUM(J21:J22)</f>
        <v>#DIV/0!</v>
      </c>
      <c r="K20" s="297" t="e">
        <f>SUM(K21:K22)</f>
        <v>#DIV/0!</v>
      </c>
    </row>
    <row r="21" spans="1:11" ht="32.25" customHeight="1" hidden="1">
      <c r="A21" s="138" t="s">
        <v>938</v>
      </c>
      <c r="B21" s="264" t="s">
        <v>120</v>
      </c>
      <c r="C21" s="264">
        <v>945</v>
      </c>
      <c r="D21" s="275" t="s">
        <v>359</v>
      </c>
      <c r="E21" s="276" t="s">
        <v>360</v>
      </c>
      <c r="F21" s="276" t="s">
        <v>483</v>
      </c>
      <c r="G21" s="157">
        <f>SUM(отчет!C71)</f>
        <v>0</v>
      </c>
      <c r="H21" s="157">
        <f>SUM(G21)</f>
        <v>0</v>
      </c>
      <c r="I21" s="157">
        <f>SUM(отчет!D71)</f>
        <v>0</v>
      </c>
      <c r="J21" s="296" t="e">
        <f>SUM(J22:J23)</f>
        <v>#DIV/0!</v>
      </c>
      <c r="K21" s="296" t="e">
        <f>SUM(K22:K23)</f>
        <v>#DIV/0!</v>
      </c>
    </row>
    <row r="22" spans="1:11" ht="33" customHeight="1" hidden="1">
      <c r="A22" s="138" t="s">
        <v>939</v>
      </c>
      <c r="B22" s="264" t="s">
        <v>164</v>
      </c>
      <c r="C22" s="264">
        <v>945</v>
      </c>
      <c r="D22" s="275" t="s">
        <v>359</v>
      </c>
      <c r="E22" s="276" t="s">
        <v>360</v>
      </c>
      <c r="F22" s="276" t="s">
        <v>934</v>
      </c>
      <c r="G22" s="157">
        <f>SUM(G23)</f>
        <v>0</v>
      </c>
      <c r="H22" s="157">
        <f>SUM(G22)</f>
        <v>0</v>
      </c>
      <c r="I22" s="157">
        <f>SUM(I23)</f>
        <v>0</v>
      </c>
      <c r="J22" s="296" t="e">
        <f t="shared" si="0"/>
        <v>#DIV/0!</v>
      </c>
      <c r="K22" s="296" t="e">
        <f t="shared" si="1"/>
        <v>#DIV/0!</v>
      </c>
    </row>
    <row r="23" spans="1:11" ht="33" customHeight="1" hidden="1">
      <c r="A23" s="138" t="s">
        <v>940</v>
      </c>
      <c r="B23" s="264" t="s">
        <v>115</v>
      </c>
      <c r="C23" s="264">
        <v>945</v>
      </c>
      <c r="D23" s="275" t="s">
        <v>359</v>
      </c>
      <c r="E23" s="276" t="s">
        <v>360</v>
      </c>
      <c r="F23" s="276" t="s">
        <v>933</v>
      </c>
      <c r="G23" s="157">
        <f>SUM(отчет!C75)</f>
        <v>0</v>
      </c>
      <c r="H23" s="157">
        <f>SUM(G23)</f>
        <v>0</v>
      </c>
      <c r="I23" s="157">
        <f>SUM(отчет!D75)</f>
        <v>0</v>
      </c>
      <c r="J23" s="296" t="e">
        <f t="shared" si="0"/>
        <v>#DIV/0!</v>
      </c>
      <c r="K23" s="296" t="e">
        <f t="shared" si="1"/>
        <v>#DIV/0!</v>
      </c>
    </row>
    <row r="24" spans="1:11" ht="61.5" customHeight="1">
      <c r="A24" s="135">
        <v>1</v>
      </c>
      <c r="B24" s="262" t="s">
        <v>148</v>
      </c>
      <c r="C24" s="262">
        <v>945</v>
      </c>
      <c r="D24" s="273" t="s">
        <v>361</v>
      </c>
      <c r="E24" s="272"/>
      <c r="F24" s="273"/>
      <c r="G24" s="274">
        <f>SUM(G25+G28+G31)</f>
        <v>2293.8</v>
      </c>
      <c r="H24" s="274">
        <f>SUM(H25+H28+H31)</f>
        <v>2293.8</v>
      </c>
      <c r="I24" s="274">
        <f>SUM(I25+I28+I31)</f>
        <v>2290.7999999999997</v>
      </c>
      <c r="J24" s="296">
        <f t="shared" si="0"/>
        <v>99.86921266021447</v>
      </c>
      <c r="K24" s="296">
        <f t="shared" si="1"/>
        <v>99.86921266021447</v>
      </c>
    </row>
    <row r="25" spans="1:11" ht="103.5" customHeight="1" hidden="1">
      <c r="A25" s="20" t="s">
        <v>475</v>
      </c>
      <c r="B25" s="265" t="s">
        <v>802</v>
      </c>
      <c r="C25" s="265">
        <v>945</v>
      </c>
      <c r="D25" s="300" t="s">
        <v>361</v>
      </c>
      <c r="E25" s="299" t="s">
        <v>812</v>
      </c>
      <c r="F25" s="299"/>
      <c r="G25" s="301">
        <f>G26</f>
        <v>0</v>
      </c>
      <c r="H25" s="301">
        <f>H26</f>
        <v>0</v>
      </c>
      <c r="I25" s="301">
        <f>I26</f>
        <v>0</v>
      </c>
      <c r="J25" s="301" t="e">
        <f t="shared" si="0"/>
        <v>#DIV/0!</v>
      </c>
      <c r="K25" s="301" t="e">
        <f t="shared" si="1"/>
        <v>#DIV/0!</v>
      </c>
    </row>
    <row r="26" spans="1:11" ht="66.75" customHeight="1" hidden="1">
      <c r="A26" s="20" t="s">
        <v>941</v>
      </c>
      <c r="B26" s="264" t="s">
        <v>156</v>
      </c>
      <c r="C26" s="264">
        <v>945</v>
      </c>
      <c r="D26" s="155" t="s">
        <v>359</v>
      </c>
      <c r="E26" s="163" t="s">
        <v>812</v>
      </c>
      <c r="F26" s="163" t="s">
        <v>932</v>
      </c>
      <c r="G26" s="156">
        <f>SUM(G27)</f>
        <v>0</v>
      </c>
      <c r="H26" s="156">
        <f>SUM(H27)</f>
        <v>0</v>
      </c>
      <c r="I26" s="156">
        <f>SUM(I27)</f>
        <v>0</v>
      </c>
      <c r="J26" s="156" t="e">
        <f t="shared" si="0"/>
        <v>#DIV/0!</v>
      </c>
      <c r="K26" s="156" t="e">
        <f t="shared" si="1"/>
        <v>#DIV/0!</v>
      </c>
    </row>
    <row r="27" spans="1:11" ht="28.5" customHeight="1" hidden="1">
      <c r="A27" s="138" t="s">
        <v>942</v>
      </c>
      <c r="B27" s="264" t="s">
        <v>120</v>
      </c>
      <c r="C27" s="264">
        <v>945</v>
      </c>
      <c r="D27" s="275" t="s">
        <v>361</v>
      </c>
      <c r="E27" s="276" t="s">
        <v>812</v>
      </c>
      <c r="F27" s="276" t="s">
        <v>483</v>
      </c>
      <c r="G27" s="157">
        <f>SUM(отчет!C80)</f>
        <v>0</v>
      </c>
      <c r="H27" s="157">
        <f>SUM(G27)</f>
        <v>0</v>
      </c>
      <c r="I27" s="157">
        <f>SUM(отчет!D80)</f>
        <v>0</v>
      </c>
      <c r="J27" s="156" t="e">
        <f t="shared" si="0"/>
        <v>#DIV/0!</v>
      </c>
      <c r="K27" s="156" t="e">
        <f t="shared" si="1"/>
        <v>#DIV/0!</v>
      </c>
    </row>
    <row r="28" spans="1:11" ht="90.75" customHeight="1">
      <c r="A28" s="20" t="s">
        <v>471</v>
      </c>
      <c r="B28" s="265" t="s">
        <v>130</v>
      </c>
      <c r="C28" s="265">
        <v>945</v>
      </c>
      <c r="D28" s="300" t="s">
        <v>361</v>
      </c>
      <c r="E28" s="299" t="s">
        <v>474</v>
      </c>
      <c r="F28" s="299"/>
      <c r="G28" s="301">
        <f>G30</f>
        <v>158.3</v>
      </c>
      <c r="H28" s="301">
        <f>H30</f>
        <v>158.3</v>
      </c>
      <c r="I28" s="301">
        <f>I30</f>
        <v>158.2</v>
      </c>
      <c r="J28" s="301">
        <f t="shared" si="0"/>
        <v>99.93682880606441</v>
      </c>
      <c r="K28" s="301">
        <f t="shared" si="1"/>
        <v>99.93682880606441</v>
      </c>
    </row>
    <row r="29" spans="1:11" ht="62.25" customHeight="1">
      <c r="A29" s="20" t="s">
        <v>937</v>
      </c>
      <c r="B29" s="264" t="s">
        <v>156</v>
      </c>
      <c r="C29" s="263">
        <v>945</v>
      </c>
      <c r="D29" s="275" t="s">
        <v>361</v>
      </c>
      <c r="E29" s="276" t="s">
        <v>474</v>
      </c>
      <c r="F29" s="276" t="s">
        <v>932</v>
      </c>
      <c r="G29" s="157">
        <f>SUM(G30)</f>
        <v>158.3</v>
      </c>
      <c r="H29" s="157">
        <f>SUM(H30)</f>
        <v>158.3</v>
      </c>
      <c r="I29" s="157">
        <f>SUM(I30)</f>
        <v>158.2</v>
      </c>
      <c r="J29" s="156">
        <f t="shared" si="0"/>
        <v>99.93682880606441</v>
      </c>
      <c r="K29" s="156">
        <f t="shared" si="1"/>
        <v>99.93682880606441</v>
      </c>
    </row>
    <row r="30" spans="1:11" ht="33" customHeight="1">
      <c r="A30" s="20" t="s">
        <v>938</v>
      </c>
      <c r="B30" s="264" t="s">
        <v>120</v>
      </c>
      <c r="C30" s="264">
        <v>945</v>
      </c>
      <c r="D30" s="155" t="s">
        <v>361</v>
      </c>
      <c r="E30" s="163" t="s">
        <v>474</v>
      </c>
      <c r="F30" s="163" t="s">
        <v>483</v>
      </c>
      <c r="G30" s="156">
        <f>SUM(отчет!C85)</f>
        <v>158.3</v>
      </c>
      <c r="H30" s="156">
        <f>SUM(G30)</f>
        <v>158.3</v>
      </c>
      <c r="I30" s="156">
        <f>SUM(отчет!D85)</f>
        <v>158.2</v>
      </c>
      <c r="J30" s="156">
        <f t="shared" si="0"/>
        <v>99.93682880606441</v>
      </c>
      <c r="K30" s="156">
        <f t="shared" si="1"/>
        <v>99.93682880606441</v>
      </c>
    </row>
    <row r="31" spans="1:12" ht="36.75" customHeight="1">
      <c r="A31" s="11" t="s">
        <v>472</v>
      </c>
      <c r="B31" s="265" t="s">
        <v>131</v>
      </c>
      <c r="C31" s="265">
        <v>945</v>
      </c>
      <c r="D31" s="300" t="s">
        <v>361</v>
      </c>
      <c r="E31" s="299" t="s">
        <v>362</v>
      </c>
      <c r="F31" s="299"/>
      <c r="G31" s="301">
        <f>G32+G34+G36</f>
        <v>2135.5</v>
      </c>
      <c r="H31" s="301">
        <f>H32+H34+H36</f>
        <v>2135.5</v>
      </c>
      <c r="I31" s="301">
        <f>I32+I34+I36</f>
        <v>2132.6</v>
      </c>
      <c r="J31" s="301">
        <f t="shared" si="0"/>
        <v>99.86420042144697</v>
      </c>
      <c r="K31" s="301">
        <f t="shared" si="1"/>
        <v>99.86420042144697</v>
      </c>
      <c r="L31" s="56"/>
    </row>
    <row r="32" spans="1:13" ht="63" customHeight="1">
      <c r="A32" s="11" t="s">
        <v>954</v>
      </c>
      <c r="B32" s="264" t="s">
        <v>156</v>
      </c>
      <c r="C32" s="263">
        <v>945</v>
      </c>
      <c r="D32" s="275" t="s">
        <v>361</v>
      </c>
      <c r="E32" s="276" t="s">
        <v>362</v>
      </c>
      <c r="F32" s="276" t="s">
        <v>932</v>
      </c>
      <c r="G32" s="157">
        <f>SUM(G33)</f>
        <v>1724.8</v>
      </c>
      <c r="H32" s="157">
        <f>SUM(H33)</f>
        <v>1724.8</v>
      </c>
      <c r="I32" s="157">
        <f>SUM(I33)</f>
        <v>1722</v>
      </c>
      <c r="J32" s="156">
        <f t="shared" si="0"/>
        <v>99.83766233766234</v>
      </c>
      <c r="K32" s="156">
        <f t="shared" si="1"/>
        <v>99.83766233766234</v>
      </c>
      <c r="L32" s="56"/>
      <c r="M32" s="139"/>
    </row>
    <row r="33" spans="1:11" ht="30" customHeight="1">
      <c r="A33" s="11" t="s">
        <v>955</v>
      </c>
      <c r="B33" s="264" t="s">
        <v>120</v>
      </c>
      <c r="C33" s="264">
        <v>945</v>
      </c>
      <c r="D33" s="155" t="s">
        <v>361</v>
      </c>
      <c r="E33" s="276" t="s">
        <v>362</v>
      </c>
      <c r="F33" s="163" t="s">
        <v>483</v>
      </c>
      <c r="G33" s="157">
        <f>SUM(отчет!C89)</f>
        <v>1724.8</v>
      </c>
      <c r="H33" s="157">
        <f>SUM(G33)</f>
        <v>1724.8</v>
      </c>
      <c r="I33" s="157">
        <f>SUM(отчет!D89)</f>
        <v>1722</v>
      </c>
      <c r="J33" s="156">
        <f t="shared" si="0"/>
        <v>99.83766233766234</v>
      </c>
      <c r="K33" s="156">
        <f t="shared" si="1"/>
        <v>99.83766233766234</v>
      </c>
    </row>
    <row r="34" spans="1:11" ht="33" customHeight="1">
      <c r="A34" s="11" t="s">
        <v>956</v>
      </c>
      <c r="B34" s="264" t="s">
        <v>164</v>
      </c>
      <c r="C34" s="264">
        <v>945</v>
      </c>
      <c r="D34" s="275" t="s">
        <v>361</v>
      </c>
      <c r="E34" s="276" t="s">
        <v>362</v>
      </c>
      <c r="F34" s="276" t="s">
        <v>934</v>
      </c>
      <c r="G34" s="157">
        <f>SUM(G35)</f>
        <v>410.6</v>
      </c>
      <c r="H34" s="157">
        <f>SUM(H35)</f>
        <v>410.6</v>
      </c>
      <c r="I34" s="157">
        <f>SUM(I35)</f>
        <v>410.5</v>
      </c>
      <c r="J34" s="156">
        <f t="shared" si="0"/>
        <v>99.97564539698003</v>
      </c>
      <c r="K34" s="156">
        <f t="shared" si="1"/>
        <v>99.97564539698003</v>
      </c>
    </row>
    <row r="35" spans="1:11" ht="33" customHeight="1">
      <c r="A35" s="11" t="s">
        <v>957</v>
      </c>
      <c r="B35" s="264" t="s">
        <v>115</v>
      </c>
      <c r="C35" s="264">
        <v>945</v>
      </c>
      <c r="D35" s="275" t="s">
        <v>361</v>
      </c>
      <c r="E35" s="276" t="s">
        <v>362</v>
      </c>
      <c r="F35" s="276" t="s">
        <v>933</v>
      </c>
      <c r="G35" s="157">
        <f>SUM(отчет!C94)</f>
        <v>410.6</v>
      </c>
      <c r="H35" s="157">
        <f>SUM(G35)</f>
        <v>410.6</v>
      </c>
      <c r="I35" s="157">
        <f>SUM(отчет!D94)</f>
        <v>410.5</v>
      </c>
      <c r="J35" s="156">
        <f t="shared" si="0"/>
        <v>99.97564539698003</v>
      </c>
      <c r="K35" s="156">
        <f t="shared" si="1"/>
        <v>99.97564539698003</v>
      </c>
    </row>
    <row r="36" spans="1:11" ht="24.75" customHeight="1">
      <c r="A36" s="11" t="s">
        <v>958</v>
      </c>
      <c r="B36" s="264" t="s">
        <v>181</v>
      </c>
      <c r="C36" s="264">
        <v>945</v>
      </c>
      <c r="D36" s="275" t="s">
        <v>361</v>
      </c>
      <c r="E36" s="276" t="s">
        <v>362</v>
      </c>
      <c r="F36" s="276" t="s">
        <v>935</v>
      </c>
      <c r="G36" s="157">
        <f>SUM(G37)</f>
        <v>0.1</v>
      </c>
      <c r="H36" s="157">
        <f>SUM(H37)</f>
        <v>0.1</v>
      </c>
      <c r="I36" s="157">
        <f>SUM(I37)</f>
        <v>0.1</v>
      </c>
      <c r="J36" s="156">
        <f>SUM(I36*100)/G36</f>
        <v>100</v>
      </c>
      <c r="K36" s="156">
        <f>SUM(I36*100)/H36</f>
        <v>100</v>
      </c>
    </row>
    <row r="37" spans="1:11" ht="24" customHeight="1">
      <c r="A37" s="11" t="s">
        <v>959</v>
      </c>
      <c r="B37" s="264" t="s">
        <v>98</v>
      </c>
      <c r="C37" s="264">
        <v>945</v>
      </c>
      <c r="D37" s="275" t="s">
        <v>361</v>
      </c>
      <c r="E37" s="276" t="s">
        <v>362</v>
      </c>
      <c r="F37" s="276" t="s">
        <v>936</v>
      </c>
      <c r="G37" s="157">
        <f>SUM(отчет!C98)</f>
        <v>0.1</v>
      </c>
      <c r="H37" s="157">
        <f>SUM(G37)</f>
        <v>0.1</v>
      </c>
      <c r="I37" s="157">
        <f>SUM(отчет!D98)</f>
        <v>0.1</v>
      </c>
      <c r="J37" s="156">
        <f aca="true" t="shared" si="2" ref="J37:J43">SUM(I37*100)/G37</f>
        <v>100</v>
      </c>
      <c r="K37" s="156">
        <f aca="true" t="shared" si="3" ref="K37:K43">SUM(I37*100)/H37</f>
        <v>100</v>
      </c>
    </row>
    <row r="38" spans="1:11" ht="27" customHeight="1">
      <c r="A38" s="135">
        <v>2</v>
      </c>
      <c r="B38" s="262" t="s">
        <v>15</v>
      </c>
      <c r="C38" s="262">
        <v>945</v>
      </c>
      <c r="D38" s="273" t="s">
        <v>370</v>
      </c>
      <c r="E38" s="272"/>
      <c r="F38" s="273"/>
      <c r="G38" s="274">
        <f>SUM(G39)</f>
        <v>96</v>
      </c>
      <c r="H38" s="274">
        <f>SUM(H39)</f>
        <v>96</v>
      </c>
      <c r="I38" s="274">
        <f>SUM(I39)</f>
        <v>96</v>
      </c>
      <c r="J38" s="296">
        <f t="shared" si="2"/>
        <v>100</v>
      </c>
      <c r="K38" s="296">
        <f t="shared" si="3"/>
        <v>100</v>
      </c>
    </row>
    <row r="39" spans="1:11" ht="45.75" customHeight="1">
      <c r="A39" s="20" t="s">
        <v>475</v>
      </c>
      <c r="B39" s="265" t="s">
        <v>135</v>
      </c>
      <c r="C39" s="265">
        <v>945</v>
      </c>
      <c r="D39" s="300" t="s">
        <v>370</v>
      </c>
      <c r="E39" s="299" t="s">
        <v>479</v>
      </c>
      <c r="F39" s="299"/>
      <c r="G39" s="301">
        <f>G40</f>
        <v>96</v>
      </c>
      <c r="H39" s="301">
        <f>H40</f>
        <v>96</v>
      </c>
      <c r="I39" s="301">
        <f>I40</f>
        <v>96</v>
      </c>
      <c r="J39" s="301">
        <f t="shared" si="2"/>
        <v>100</v>
      </c>
      <c r="K39" s="301">
        <f t="shared" si="3"/>
        <v>100</v>
      </c>
    </row>
    <row r="40" spans="1:11" ht="24.75" customHeight="1">
      <c r="A40" s="11" t="s">
        <v>941</v>
      </c>
      <c r="B40" s="264" t="s">
        <v>181</v>
      </c>
      <c r="C40" s="264">
        <v>945</v>
      </c>
      <c r="D40" s="275" t="s">
        <v>361</v>
      </c>
      <c r="E40" s="163" t="s">
        <v>479</v>
      </c>
      <c r="F40" s="276" t="s">
        <v>935</v>
      </c>
      <c r="G40" s="157">
        <f>SUM(G41)</f>
        <v>96</v>
      </c>
      <c r="H40" s="157">
        <f>SUM(H41)</f>
        <v>96</v>
      </c>
      <c r="I40" s="157">
        <f>SUM(I41)</f>
        <v>96</v>
      </c>
      <c r="J40" s="156">
        <f>SUM(I40*100)/G40</f>
        <v>100</v>
      </c>
      <c r="K40" s="156">
        <f>SUM(I40*100)/H40</f>
        <v>100</v>
      </c>
    </row>
    <row r="41" spans="1:11" ht="25.5" customHeight="1">
      <c r="A41" s="20" t="s">
        <v>942</v>
      </c>
      <c r="B41" s="264" t="s">
        <v>182</v>
      </c>
      <c r="C41" s="264">
        <v>945</v>
      </c>
      <c r="D41" s="155" t="s">
        <v>370</v>
      </c>
      <c r="E41" s="163" t="s">
        <v>479</v>
      </c>
      <c r="F41" s="163" t="s">
        <v>936</v>
      </c>
      <c r="G41" s="156">
        <f>SUM(отчет!C105)</f>
        <v>96</v>
      </c>
      <c r="H41" s="156">
        <f>SUM(G41)</f>
        <v>96</v>
      </c>
      <c r="I41" s="156">
        <f>SUM(отчет!D105)</f>
        <v>96</v>
      </c>
      <c r="J41" s="156">
        <f t="shared" si="2"/>
        <v>100</v>
      </c>
      <c r="K41" s="156">
        <f t="shared" si="3"/>
        <v>100</v>
      </c>
    </row>
    <row r="42" spans="1:12" ht="99" customHeight="1" hidden="1">
      <c r="A42" s="20">
        <v>6</v>
      </c>
      <c r="B42" s="264" t="s">
        <v>243</v>
      </c>
      <c r="C42" s="265"/>
      <c r="D42" s="155" t="s">
        <v>378</v>
      </c>
      <c r="E42" s="163" t="s">
        <v>379</v>
      </c>
      <c r="F42" s="163"/>
      <c r="G42" s="156">
        <f>G43</f>
        <v>0</v>
      </c>
      <c r="H42" s="156">
        <f>H43</f>
        <v>0</v>
      </c>
      <c r="I42" s="156">
        <f>I43</f>
        <v>0</v>
      </c>
      <c r="J42" s="156" t="e">
        <f t="shared" si="2"/>
        <v>#DIV/0!</v>
      </c>
      <c r="K42" s="156" t="e">
        <f t="shared" si="3"/>
        <v>#DIV/0!</v>
      </c>
      <c r="L42" s="56"/>
    </row>
    <row r="43" spans="1:13" ht="22.5" customHeight="1" hidden="1">
      <c r="A43" s="20" t="s">
        <v>494</v>
      </c>
      <c r="B43" s="264" t="s">
        <v>98</v>
      </c>
      <c r="C43" s="264"/>
      <c r="D43" s="155" t="s">
        <v>378</v>
      </c>
      <c r="E43" s="163" t="s">
        <v>379</v>
      </c>
      <c r="F43" s="163" t="s">
        <v>366</v>
      </c>
      <c r="G43" s="156">
        <f>SUM(отчет!C108)</f>
        <v>0</v>
      </c>
      <c r="H43" s="156">
        <f>SUM(G43)</f>
        <v>0</v>
      </c>
      <c r="I43" s="156">
        <f>SUM(отчет!D108)</f>
        <v>0</v>
      </c>
      <c r="J43" s="156" t="e">
        <f t="shared" si="2"/>
        <v>#DIV/0!</v>
      </c>
      <c r="K43" s="156" t="e">
        <f t="shared" si="3"/>
        <v>#DIV/0!</v>
      </c>
      <c r="L43" s="56"/>
      <c r="M43" s="139"/>
    </row>
    <row r="44" spans="1:12" ht="22.5" customHeight="1">
      <c r="A44" s="135" t="s">
        <v>481</v>
      </c>
      <c r="B44" s="266" t="s">
        <v>484</v>
      </c>
      <c r="C44" s="266">
        <v>939</v>
      </c>
      <c r="D44" s="277"/>
      <c r="E44" s="278"/>
      <c r="F44" s="278"/>
      <c r="G44" s="279">
        <f>SUM(G45+G84+G92+G101+G111+G116+G137+G148+G164+G169)</f>
        <v>153040.5</v>
      </c>
      <c r="H44" s="279">
        <f>SUM(H45+H84+H92+H101+H111+H116+H137+H148+H164+H169)</f>
        <v>153040.5</v>
      </c>
      <c r="I44" s="279">
        <f>SUM(I45+I84+I92+I101+I111+I116+I137+I148+I164+I169)</f>
        <v>126357.59999999996</v>
      </c>
      <c r="J44" s="274">
        <f aca="true" t="shared" si="4" ref="J44:J64">SUM(I44*100)/G44</f>
        <v>82.56481127544667</v>
      </c>
      <c r="K44" s="274">
        <f aca="true" t="shared" si="5" ref="K44:K64">SUM(I44*100)/H44</f>
        <v>82.56481127544667</v>
      </c>
      <c r="L44" s="56"/>
    </row>
    <row r="45" spans="1:11" ht="24" customHeight="1">
      <c r="A45" s="135" t="s">
        <v>960</v>
      </c>
      <c r="B45" s="262" t="s">
        <v>20</v>
      </c>
      <c r="C45" s="262">
        <v>939</v>
      </c>
      <c r="D45" s="273" t="s">
        <v>523</v>
      </c>
      <c r="E45" s="272"/>
      <c r="F45" s="273"/>
      <c r="G45" s="274">
        <f>SUM(G52+G74+G78)</f>
        <v>25104.399999999998</v>
      </c>
      <c r="H45" s="274">
        <f>SUM(H52+H74+H78)</f>
        <v>25104.399999999998</v>
      </c>
      <c r="I45" s="274">
        <f>SUM(I52+I74+I78)</f>
        <v>23966.8</v>
      </c>
      <c r="J45" s="296">
        <f t="shared" si="4"/>
        <v>95.46852344608914</v>
      </c>
      <c r="K45" s="296">
        <f t="shared" si="5"/>
        <v>95.46852344608914</v>
      </c>
    </row>
    <row r="46" spans="1:11" ht="48.75" customHeight="1" hidden="1">
      <c r="A46" s="135">
        <v>1</v>
      </c>
      <c r="B46" s="262" t="s">
        <v>37</v>
      </c>
      <c r="C46" s="262">
        <v>945</v>
      </c>
      <c r="D46" s="273" t="s">
        <v>359</v>
      </c>
      <c r="E46" s="272"/>
      <c r="F46" s="273"/>
      <c r="G46" s="274">
        <f>SUM(G47)</f>
        <v>96</v>
      </c>
      <c r="H46" s="274">
        <f>SUM(H47)</f>
        <v>96</v>
      </c>
      <c r="I46" s="274">
        <f>SUM(I47)</f>
        <v>96</v>
      </c>
      <c r="J46" s="296">
        <f t="shared" si="4"/>
        <v>100</v>
      </c>
      <c r="K46" s="296">
        <f t="shared" si="5"/>
        <v>100</v>
      </c>
    </row>
    <row r="47" spans="1:11" ht="31.5" customHeight="1" hidden="1">
      <c r="A47" s="20" t="s">
        <v>471</v>
      </c>
      <c r="B47" s="263" t="s">
        <v>129</v>
      </c>
      <c r="C47" s="263">
        <v>945</v>
      </c>
      <c r="D47" s="275" t="s">
        <v>359</v>
      </c>
      <c r="E47" s="276" t="s">
        <v>360</v>
      </c>
      <c r="F47" s="276"/>
      <c r="G47" s="157">
        <f>G48+G50</f>
        <v>96</v>
      </c>
      <c r="H47" s="157">
        <f>H48+H50</f>
        <v>96</v>
      </c>
      <c r="I47" s="157">
        <f>I48+I50</f>
        <v>96</v>
      </c>
      <c r="J47" s="296">
        <f t="shared" si="4"/>
        <v>100</v>
      </c>
      <c r="K47" s="296">
        <f t="shared" si="5"/>
        <v>100</v>
      </c>
    </row>
    <row r="48" spans="1:11" ht="66.75" customHeight="1" hidden="1">
      <c r="A48" s="20" t="s">
        <v>937</v>
      </c>
      <c r="B48" s="263" t="s">
        <v>156</v>
      </c>
      <c r="C48" s="263">
        <v>945</v>
      </c>
      <c r="D48" s="275" t="s">
        <v>359</v>
      </c>
      <c r="E48" s="276" t="s">
        <v>360</v>
      </c>
      <c r="F48" s="276" t="s">
        <v>932</v>
      </c>
      <c r="G48" s="157">
        <f>SUM(G49)</f>
        <v>0</v>
      </c>
      <c r="H48" s="157">
        <f>SUM(H49)</f>
        <v>0</v>
      </c>
      <c r="I48" s="157">
        <f>SUM(I49)</f>
        <v>0</v>
      </c>
      <c r="J48" s="296">
        <f>SUM(J49:J50)</f>
        <v>300</v>
      </c>
      <c r="K48" s="296">
        <f>SUM(K49:K50)</f>
        <v>300</v>
      </c>
    </row>
    <row r="49" spans="1:11" ht="32.25" customHeight="1" hidden="1">
      <c r="A49" s="138" t="s">
        <v>938</v>
      </c>
      <c r="B49" s="264" t="s">
        <v>120</v>
      </c>
      <c r="C49" s="264">
        <v>945</v>
      </c>
      <c r="D49" s="275" t="s">
        <v>359</v>
      </c>
      <c r="E49" s="276" t="s">
        <v>360</v>
      </c>
      <c r="F49" s="276" t="s">
        <v>483</v>
      </c>
      <c r="G49" s="157">
        <f>SUM(отчет!C99)</f>
        <v>0</v>
      </c>
      <c r="H49" s="157">
        <f>SUM(G49)</f>
        <v>0</v>
      </c>
      <c r="I49" s="157">
        <f>SUM(отчет!D99)</f>
        <v>0</v>
      </c>
      <c r="J49" s="296">
        <f>SUM(J50:J51)</f>
        <v>200</v>
      </c>
      <c r="K49" s="296">
        <f>SUM(K50:K51)</f>
        <v>200</v>
      </c>
    </row>
    <row r="50" spans="1:11" ht="32.25" customHeight="1" hidden="1">
      <c r="A50" s="138" t="s">
        <v>939</v>
      </c>
      <c r="B50" s="264" t="s">
        <v>164</v>
      </c>
      <c r="C50" s="264">
        <v>945</v>
      </c>
      <c r="D50" s="275" t="s">
        <v>359</v>
      </c>
      <c r="E50" s="276" t="s">
        <v>360</v>
      </c>
      <c r="F50" s="276" t="s">
        <v>934</v>
      </c>
      <c r="G50" s="157">
        <f>SUM(G51)</f>
        <v>96</v>
      </c>
      <c r="H50" s="157">
        <f>SUM(G50)</f>
        <v>96</v>
      </c>
      <c r="I50" s="157">
        <f>SUM(I51)</f>
        <v>96</v>
      </c>
      <c r="J50" s="296">
        <f>SUM(I50*100)/G50</f>
        <v>100</v>
      </c>
      <c r="K50" s="296">
        <f>SUM(I50*100)/H50</f>
        <v>100</v>
      </c>
    </row>
    <row r="51" spans="1:11" ht="48.75" customHeight="1" hidden="1">
      <c r="A51" s="138" t="s">
        <v>940</v>
      </c>
      <c r="B51" s="264" t="s">
        <v>115</v>
      </c>
      <c r="C51" s="264">
        <v>945</v>
      </c>
      <c r="D51" s="275" t="s">
        <v>359</v>
      </c>
      <c r="E51" s="276" t="s">
        <v>360</v>
      </c>
      <c r="F51" s="276" t="s">
        <v>933</v>
      </c>
      <c r="G51" s="157">
        <f>SUM(отчет!C103)</f>
        <v>96</v>
      </c>
      <c r="H51" s="157">
        <f>SUM(G51)</f>
        <v>96</v>
      </c>
      <c r="I51" s="157">
        <f>SUM(отчет!D103)</f>
        <v>96</v>
      </c>
      <c r="J51" s="296">
        <f>SUM(I51*100)/G51</f>
        <v>100</v>
      </c>
      <c r="K51" s="296">
        <f>SUM(I51*100)/H51</f>
        <v>100</v>
      </c>
    </row>
    <row r="52" spans="1:11" ht="66" customHeight="1">
      <c r="A52" s="135">
        <v>1</v>
      </c>
      <c r="B52" s="262" t="s">
        <v>659</v>
      </c>
      <c r="C52" s="262">
        <v>939</v>
      </c>
      <c r="D52" s="273" t="s">
        <v>363</v>
      </c>
      <c r="E52" s="272"/>
      <c r="F52" s="273"/>
      <c r="G52" s="274">
        <f>SUM(G53+G58+G67)</f>
        <v>25096.5</v>
      </c>
      <c r="H52" s="274">
        <f>SUM(H53+H58+H67)</f>
        <v>25096.5</v>
      </c>
      <c r="I52" s="274">
        <f>SUM(I53+I58+I67)</f>
        <v>23959</v>
      </c>
      <c r="J52" s="296">
        <f>SUM(I52*100)/G52</f>
        <v>95.46749546749547</v>
      </c>
      <c r="K52" s="296">
        <f>SUM(I52*100)/H52</f>
        <v>95.46749546749547</v>
      </c>
    </row>
    <row r="53" spans="1:13" ht="42" customHeight="1">
      <c r="A53" s="20">
        <v>1.1</v>
      </c>
      <c r="B53" s="265" t="s">
        <v>132</v>
      </c>
      <c r="C53" s="265">
        <v>939</v>
      </c>
      <c r="D53" s="300" t="s">
        <v>363</v>
      </c>
      <c r="E53" s="299" t="s">
        <v>364</v>
      </c>
      <c r="F53" s="299"/>
      <c r="G53" s="301">
        <f>G54+G56</f>
        <v>1392.1</v>
      </c>
      <c r="H53" s="301">
        <f>H54+H56</f>
        <v>1392.1</v>
      </c>
      <c r="I53" s="301">
        <f>I54+I56</f>
        <v>1392.1</v>
      </c>
      <c r="J53" s="301">
        <f t="shared" si="4"/>
        <v>100</v>
      </c>
      <c r="K53" s="301">
        <f t="shared" si="5"/>
        <v>100</v>
      </c>
      <c r="L53" s="56"/>
      <c r="M53" s="139"/>
    </row>
    <row r="54" spans="1:11" ht="61.5" customHeight="1">
      <c r="A54" s="20" t="s">
        <v>937</v>
      </c>
      <c r="B54" s="264" t="s">
        <v>156</v>
      </c>
      <c r="C54" s="264">
        <v>939</v>
      </c>
      <c r="D54" s="155" t="s">
        <v>363</v>
      </c>
      <c r="E54" s="163" t="s">
        <v>364</v>
      </c>
      <c r="F54" s="163" t="s">
        <v>932</v>
      </c>
      <c r="G54" s="156">
        <f>SUM('прил 2'!G55)</f>
        <v>1392.1</v>
      </c>
      <c r="H54" s="156">
        <f>SUM('прил 2'!H55)</f>
        <v>1392.1</v>
      </c>
      <c r="I54" s="156">
        <f>SUM('прил 2'!I55)</f>
        <v>1392.1</v>
      </c>
      <c r="J54" s="156">
        <f t="shared" si="4"/>
        <v>100</v>
      </c>
      <c r="K54" s="156">
        <f t="shared" si="5"/>
        <v>100</v>
      </c>
    </row>
    <row r="55" spans="1:12" ht="33" customHeight="1">
      <c r="A55" s="20" t="s">
        <v>938</v>
      </c>
      <c r="B55" s="264" t="s">
        <v>120</v>
      </c>
      <c r="C55" s="264">
        <v>939</v>
      </c>
      <c r="D55" s="155" t="s">
        <v>363</v>
      </c>
      <c r="E55" s="163" t="s">
        <v>364</v>
      </c>
      <c r="F55" s="163" t="s">
        <v>483</v>
      </c>
      <c r="G55" s="156">
        <f>SUM(отчет!C118)</f>
        <v>1392.1</v>
      </c>
      <c r="H55" s="156">
        <f>SUM(G55)</f>
        <v>1392.1</v>
      </c>
      <c r="I55" s="156">
        <f>SUM(отчет!D118)</f>
        <v>1392.1</v>
      </c>
      <c r="J55" s="156">
        <f t="shared" si="4"/>
        <v>100</v>
      </c>
      <c r="K55" s="156">
        <f t="shared" si="5"/>
        <v>100</v>
      </c>
      <c r="L55" s="56"/>
    </row>
    <row r="56" spans="1:12" ht="33" customHeight="1" hidden="1">
      <c r="A56" s="20" t="s">
        <v>473</v>
      </c>
      <c r="B56" s="264" t="s">
        <v>164</v>
      </c>
      <c r="C56" s="264">
        <v>939</v>
      </c>
      <c r="D56" s="155" t="s">
        <v>363</v>
      </c>
      <c r="E56" s="163" t="s">
        <v>364</v>
      </c>
      <c r="F56" s="163" t="s">
        <v>934</v>
      </c>
      <c r="G56" s="156">
        <f>SUM(G57)</f>
        <v>0</v>
      </c>
      <c r="H56" s="156">
        <f>SUM(H57)</f>
        <v>0</v>
      </c>
      <c r="I56" s="156">
        <f>SUM(I57)</f>
        <v>0</v>
      </c>
      <c r="J56" s="156" t="e">
        <f t="shared" si="4"/>
        <v>#DIV/0!</v>
      </c>
      <c r="K56" s="156" t="e">
        <f t="shared" si="5"/>
        <v>#DIV/0!</v>
      </c>
      <c r="L56" s="56"/>
    </row>
    <row r="57" spans="1:12" ht="33" customHeight="1" hidden="1">
      <c r="A57" s="20" t="s">
        <v>525</v>
      </c>
      <c r="B57" s="264" t="s">
        <v>115</v>
      </c>
      <c r="C57" s="264">
        <v>939</v>
      </c>
      <c r="D57" s="155" t="s">
        <v>363</v>
      </c>
      <c r="E57" s="163" t="s">
        <v>364</v>
      </c>
      <c r="F57" s="163" t="s">
        <v>933</v>
      </c>
      <c r="G57" s="156">
        <f>SUM(отчет!C123)</f>
        <v>0</v>
      </c>
      <c r="H57" s="156">
        <f>SUM(G57)</f>
        <v>0</v>
      </c>
      <c r="I57" s="156">
        <f>SUM(отчет!D123)</f>
        <v>0</v>
      </c>
      <c r="J57" s="156" t="e">
        <f t="shared" si="4"/>
        <v>#DIV/0!</v>
      </c>
      <c r="K57" s="156" t="e">
        <f t="shared" si="5"/>
        <v>#DIV/0!</v>
      </c>
      <c r="L57" s="56"/>
    </row>
    <row r="58" spans="1:12" ht="48.75" customHeight="1">
      <c r="A58" s="20" t="s">
        <v>472</v>
      </c>
      <c r="B58" s="265" t="s">
        <v>133</v>
      </c>
      <c r="C58" s="265">
        <v>939</v>
      </c>
      <c r="D58" s="300" t="s">
        <v>363</v>
      </c>
      <c r="E58" s="299" t="s">
        <v>365</v>
      </c>
      <c r="F58" s="299"/>
      <c r="G58" s="301">
        <f>G59+G61+G63</f>
        <v>20622.600000000002</v>
      </c>
      <c r="H58" s="301">
        <f>H59+H61+H63</f>
        <v>20622.600000000002</v>
      </c>
      <c r="I58" s="301">
        <f>I59+I61+I63</f>
        <v>19491.4</v>
      </c>
      <c r="J58" s="301">
        <f t="shared" si="4"/>
        <v>94.51475565641577</v>
      </c>
      <c r="K58" s="301">
        <f t="shared" si="5"/>
        <v>94.51475565641577</v>
      </c>
      <c r="L58" s="56"/>
    </row>
    <row r="59" spans="1:12" ht="60.75" customHeight="1">
      <c r="A59" s="20" t="s">
        <v>954</v>
      </c>
      <c r="B59" s="264" t="s">
        <v>156</v>
      </c>
      <c r="C59" s="264">
        <v>939</v>
      </c>
      <c r="D59" s="155" t="s">
        <v>363</v>
      </c>
      <c r="E59" s="163" t="s">
        <v>365</v>
      </c>
      <c r="F59" s="163" t="s">
        <v>932</v>
      </c>
      <c r="G59" s="156">
        <f>SUM(G60)</f>
        <v>15778.6</v>
      </c>
      <c r="H59" s="156">
        <f>SUM(H60)</f>
        <v>15778.6</v>
      </c>
      <c r="I59" s="156">
        <f>SUM(I60)</f>
        <v>15722.1</v>
      </c>
      <c r="J59" s="156">
        <f t="shared" si="4"/>
        <v>99.64192006895415</v>
      </c>
      <c r="K59" s="156">
        <f t="shared" si="5"/>
        <v>99.64192006895415</v>
      </c>
      <c r="L59" s="56"/>
    </row>
    <row r="60" spans="1:12" ht="30" customHeight="1">
      <c r="A60" s="20" t="s">
        <v>955</v>
      </c>
      <c r="B60" s="264" t="s">
        <v>120</v>
      </c>
      <c r="C60" s="264">
        <v>939</v>
      </c>
      <c r="D60" s="155" t="s">
        <v>363</v>
      </c>
      <c r="E60" s="163" t="s">
        <v>365</v>
      </c>
      <c r="F60" s="163" t="s">
        <v>483</v>
      </c>
      <c r="G60" s="156">
        <f>SUM(отчет!C130)</f>
        <v>15778.6</v>
      </c>
      <c r="H60" s="156">
        <f>SUM(G60)</f>
        <v>15778.6</v>
      </c>
      <c r="I60" s="156">
        <f>SUM(отчет!D130)</f>
        <v>15722.1</v>
      </c>
      <c r="J60" s="156">
        <f t="shared" si="4"/>
        <v>99.64192006895415</v>
      </c>
      <c r="K60" s="156">
        <f t="shared" si="5"/>
        <v>99.64192006895415</v>
      </c>
      <c r="L60" s="56"/>
    </row>
    <row r="61" spans="1:12" ht="33" customHeight="1">
      <c r="A61" s="20" t="s">
        <v>956</v>
      </c>
      <c r="B61" s="264" t="s">
        <v>164</v>
      </c>
      <c r="C61" s="264">
        <v>939</v>
      </c>
      <c r="D61" s="155" t="s">
        <v>363</v>
      </c>
      <c r="E61" s="163" t="s">
        <v>365</v>
      </c>
      <c r="F61" s="163" t="s">
        <v>934</v>
      </c>
      <c r="G61" s="156">
        <f>SUM(G62)</f>
        <v>4793.8</v>
      </c>
      <c r="H61" s="156">
        <f>SUM(H62)</f>
        <v>4793.8</v>
      </c>
      <c r="I61" s="156">
        <f>SUM(I62)</f>
        <v>3719.1</v>
      </c>
      <c r="J61" s="156">
        <f t="shared" si="4"/>
        <v>77.58145938503901</v>
      </c>
      <c r="K61" s="156">
        <f t="shared" si="5"/>
        <v>77.58145938503901</v>
      </c>
      <c r="L61" s="56"/>
    </row>
    <row r="62" spans="1:12" ht="33" customHeight="1">
      <c r="A62" s="20" t="s">
        <v>957</v>
      </c>
      <c r="B62" s="264" t="s">
        <v>115</v>
      </c>
      <c r="C62" s="264">
        <v>939</v>
      </c>
      <c r="D62" s="155" t="s">
        <v>363</v>
      </c>
      <c r="E62" s="163" t="s">
        <v>365</v>
      </c>
      <c r="F62" s="163" t="s">
        <v>933</v>
      </c>
      <c r="G62" s="156">
        <f>SUM(отчет!C135)</f>
        <v>4793.8</v>
      </c>
      <c r="H62" s="156">
        <f>SUM(G62)</f>
        <v>4793.8</v>
      </c>
      <c r="I62" s="156">
        <f>SUM(отчет!D135)</f>
        <v>3719.1</v>
      </c>
      <c r="J62" s="156">
        <f t="shared" si="4"/>
        <v>77.58145938503901</v>
      </c>
      <c r="K62" s="156">
        <f t="shared" si="5"/>
        <v>77.58145938503901</v>
      </c>
      <c r="L62" s="56"/>
    </row>
    <row r="63" spans="1:12" ht="24" customHeight="1">
      <c r="A63" s="20" t="s">
        <v>958</v>
      </c>
      <c r="B63" s="264" t="s">
        <v>181</v>
      </c>
      <c r="C63" s="264">
        <v>939</v>
      </c>
      <c r="D63" s="155" t="s">
        <v>363</v>
      </c>
      <c r="E63" s="163" t="s">
        <v>365</v>
      </c>
      <c r="F63" s="163" t="s">
        <v>935</v>
      </c>
      <c r="G63" s="156">
        <f>SUM(G66)</f>
        <v>50.2</v>
      </c>
      <c r="H63" s="156">
        <f>SUM(H66)</f>
        <v>50.2</v>
      </c>
      <c r="I63" s="156">
        <f>SUM(I66)</f>
        <v>50.2</v>
      </c>
      <c r="J63" s="156">
        <f t="shared" si="4"/>
        <v>100</v>
      </c>
      <c r="K63" s="156">
        <f t="shared" si="5"/>
        <v>100</v>
      </c>
      <c r="L63" s="56"/>
    </row>
    <row r="64" spans="1:12" ht="28.5" customHeight="1" hidden="1">
      <c r="A64" s="20" t="s">
        <v>487</v>
      </c>
      <c r="B64" s="264" t="s">
        <v>98</v>
      </c>
      <c r="C64" s="264">
        <v>939</v>
      </c>
      <c r="D64" s="155" t="s">
        <v>363</v>
      </c>
      <c r="E64" s="163" t="s">
        <v>365</v>
      </c>
      <c r="F64" s="163" t="s">
        <v>367</v>
      </c>
      <c r="G64" s="156">
        <f>SUM(отчет!C140)</f>
        <v>0</v>
      </c>
      <c r="H64" s="156">
        <f>SUM(G64)</f>
        <v>0</v>
      </c>
      <c r="I64" s="156">
        <f>SUM(отчет!D140)</f>
        <v>0</v>
      </c>
      <c r="J64" s="156" t="e">
        <f t="shared" si="4"/>
        <v>#DIV/0!</v>
      </c>
      <c r="K64" s="156" t="e">
        <f t="shared" si="5"/>
        <v>#DIV/0!</v>
      </c>
      <c r="L64" s="56"/>
    </row>
    <row r="65" spans="1:12" ht="23.25" customHeight="1" hidden="1">
      <c r="A65" s="20" t="s">
        <v>488</v>
      </c>
      <c r="B65" s="264" t="s">
        <v>181</v>
      </c>
      <c r="C65" s="264">
        <v>939</v>
      </c>
      <c r="D65" s="155" t="s">
        <v>363</v>
      </c>
      <c r="E65" s="163" t="s">
        <v>365</v>
      </c>
      <c r="F65" s="163" t="s">
        <v>478</v>
      </c>
      <c r="G65" s="156">
        <f>SUM(отчет!C141)</f>
        <v>0</v>
      </c>
      <c r="H65" s="156">
        <f>SUM(G65)</f>
        <v>0</v>
      </c>
      <c r="I65" s="156">
        <f>SUM(отчет!D141)</f>
        <v>0</v>
      </c>
      <c r="J65" s="156" t="e">
        <f aca="true" t="shared" si="6" ref="J65:J71">SUM(I65*100)/G65</f>
        <v>#DIV/0!</v>
      </c>
      <c r="K65" s="156" t="e">
        <f aca="true" t="shared" si="7" ref="K65:K71">SUM(I65*100)/H65</f>
        <v>#DIV/0!</v>
      </c>
      <c r="L65" s="56"/>
    </row>
    <row r="66" spans="1:12" ht="24.75" customHeight="1">
      <c r="A66" s="20" t="s">
        <v>959</v>
      </c>
      <c r="B66" s="264" t="s">
        <v>98</v>
      </c>
      <c r="C66" s="264">
        <v>939</v>
      </c>
      <c r="D66" s="155" t="s">
        <v>363</v>
      </c>
      <c r="E66" s="163" t="s">
        <v>365</v>
      </c>
      <c r="F66" s="163" t="s">
        <v>936</v>
      </c>
      <c r="G66" s="156">
        <f>SUM(отчет!C139)</f>
        <v>50.2</v>
      </c>
      <c r="H66" s="156">
        <f>SUM(G66)</f>
        <v>50.2</v>
      </c>
      <c r="I66" s="156">
        <f>SUM(отчет!D139)</f>
        <v>50.2</v>
      </c>
      <c r="J66" s="156">
        <f t="shared" si="6"/>
        <v>100</v>
      </c>
      <c r="K66" s="156">
        <f t="shared" si="7"/>
        <v>100</v>
      </c>
      <c r="L66" s="56"/>
    </row>
    <row r="67" spans="1:12" ht="54" customHeight="1">
      <c r="A67" s="20" t="s">
        <v>473</v>
      </c>
      <c r="B67" s="265" t="s">
        <v>218</v>
      </c>
      <c r="C67" s="265">
        <v>939</v>
      </c>
      <c r="D67" s="300" t="s">
        <v>363</v>
      </c>
      <c r="E67" s="299" t="s">
        <v>369</v>
      </c>
      <c r="F67" s="299"/>
      <c r="G67" s="301">
        <f>G68+G70+G72</f>
        <v>3081.8</v>
      </c>
      <c r="H67" s="301">
        <f>H68+H70+H72</f>
        <v>3081.8</v>
      </c>
      <c r="I67" s="301">
        <f>I68+I70+I72</f>
        <v>3075.5</v>
      </c>
      <c r="J67" s="301">
        <f t="shared" si="6"/>
        <v>99.79557401518592</v>
      </c>
      <c r="K67" s="301">
        <f t="shared" si="7"/>
        <v>99.79557401518592</v>
      </c>
      <c r="L67" s="56"/>
    </row>
    <row r="68" spans="1:12" ht="63.75" customHeight="1">
      <c r="A68" s="20" t="s">
        <v>973</v>
      </c>
      <c r="B68" s="264" t="s">
        <v>156</v>
      </c>
      <c r="C68" s="264">
        <v>939</v>
      </c>
      <c r="D68" s="155" t="s">
        <v>363</v>
      </c>
      <c r="E68" s="163" t="s">
        <v>369</v>
      </c>
      <c r="F68" s="163" t="s">
        <v>932</v>
      </c>
      <c r="G68" s="156">
        <f>SUM(G69)</f>
        <v>2857.9</v>
      </c>
      <c r="H68" s="156">
        <f>SUM(H69)</f>
        <v>2857.9</v>
      </c>
      <c r="I68" s="156">
        <f>SUM(I69)</f>
        <v>2851.9</v>
      </c>
      <c r="J68" s="156">
        <f t="shared" si="6"/>
        <v>99.79005563525665</v>
      </c>
      <c r="K68" s="156">
        <f t="shared" si="7"/>
        <v>99.79005563525665</v>
      </c>
      <c r="L68" s="56"/>
    </row>
    <row r="69" spans="1:11" s="42" customFormat="1" ht="30.75" customHeight="1">
      <c r="A69" s="20" t="s">
        <v>974</v>
      </c>
      <c r="B69" s="264" t="s">
        <v>120</v>
      </c>
      <c r="C69" s="264">
        <v>939</v>
      </c>
      <c r="D69" s="155" t="s">
        <v>363</v>
      </c>
      <c r="E69" s="163" t="s">
        <v>369</v>
      </c>
      <c r="F69" s="163" t="s">
        <v>483</v>
      </c>
      <c r="G69" s="156">
        <f>SUM(отчет!C145)</f>
        <v>2857.9</v>
      </c>
      <c r="H69" s="156">
        <f>SUM(G69)</f>
        <v>2857.9</v>
      </c>
      <c r="I69" s="156">
        <f>SUM(отчет!D145)</f>
        <v>2851.9</v>
      </c>
      <c r="J69" s="156">
        <f t="shared" si="6"/>
        <v>99.79005563525665</v>
      </c>
      <c r="K69" s="156">
        <f t="shared" si="7"/>
        <v>99.79005563525665</v>
      </c>
    </row>
    <row r="70" spans="1:11" s="42" customFormat="1" ht="33" customHeight="1">
      <c r="A70" s="20" t="s">
        <v>975</v>
      </c>
      <c r="B70" s="264" t="s">
        <v>164</v>
      </c>
      <c r="C70" s="264">
        <v>939</v>
      </c>
      <c r="D70" s="155" t="s">
        <v>363</v>
      </c>
      <c r="E70" s="163" t="s">
        <v>369</v>
      </c>
      <c r="F70" s="163" t="s">
        <v>934</v>
      </c>
      <c r="G70" s="156">
        <f>SUM(G71)</f>
        <v>223.5</v>
      </c>
      <c r="H70" s="156">
        <f>SUM(H71)</f>
        <v>223.5</v>
      </c>
      <c r="I70" s="156">
        <f>SUM(I71)</f>
        <v>223.2</v>
      </c>
      <c r="J70" s="156">
        <f>SUM(I70*100)/G70</f>
        <v>99.86577181208054</v>
      </c>
      <c r="K70" s="156">
        <f>SUM(I70*100)/H70</f>
        <v>99.86577181208054</v>
      </c>
    </row>
    <row r="71" spans="1:11" s="42" customFormat="1" ht="33" customHeight="1">
      <c r="A71" s="20" t="s">
        <v>976</v>
      </c>
      <c r="B71" s="264" t="s">
        <v>115</v>
      </c>
      <c r="C71" s="264">
        <v>939</v>
      </c>
      <c r="D71" s="155" t="s">
        <v>363</v>
      </c>
      <c r="E71" s="163" t="s">
        <v>369</v>
      </c>
      <c r="F71" s="163" t="s">
        <v>933</v>
      </c>
      <c r="G71" s="156">
        <f>SUM(отчет!C149)</f>
        <v>223.5</v>
      </c>
      <c r="H71" s="156">
        <f>SUM(G71)</f>
        <v>223.5</v>
      </c>
      <c r="I71" s="156">
        <f>SUM(отчет!D149)</f>
        <v>223.2</v>
      </c>
      <c r="J71" s="156">
        <f t="shared" si="6"/>
        <v>99.86577181208054</v>
      </c>
      <c r="K71" s="156">
        <f t="shared" si="7"/>
        <v>99.86577181208054</v>
      </c>
    </row>
    <row r="72" spans="1:11" s="42" customFormat="1" ht="24.75" customHeight="1">
      <c r="A72" s="20" t="s">
        <v>977</v>
      </c>
      <c r="B72" s="264" t="s">
        <v>181</v>
      </c>
      <c r="C72" s="264">
        <v>939</v>
      </c>
      <c r="D72" s="155" t="s">
        <v>363</v>
      </c>
      <c r="E72" s="163" t="s">
        <v>369</v>
      </c>
      <c r="F72" s="163" t="s">
        <v>935</v>
      </c>
      <c r="G72" s="156">
        <f>SUM(G73)</f>
        <v>0.4</v>
      </c>
      <c r="H72" s="156">
        <f>SUM(H73)</f>
        <v>0.4</v>
      </c>
      <c r="I72" s="156">
        <f>SUM(I73)</f>
        <v>0.4</v>
      </c>
      <c r="J72" s="156">
        <f>SUM(I72*100)/G72</f>
        <v>100</v>
      </c>
      <c r="K72" s="156">
        <f>SUM(I72*100)/H72</f>
        <v>100</v>
      </c>
    </row>
    <row r="73" spans="1:11" s="42" customFormat="1" ht="24.75" customHeight="1">
      <c r="A73" s="20" t="s">
        <v>978</v>
      </c>
      <c r="B73" s="264" t="s">
        <v>98</v>
      </c>
      <c r="C73" s="264">
        <v>939</v>
      </c>
      <c r="D73" s="155" t="s">
        <v>363</v>
      </c>
      <c r="E73" s="163" t="s">
        <v>369</v>
      </c>
      <c r="F73" s="163" t="s">
        <v>936</v>
      </c>
      <c r="G73" s="156">
        <f>SUM(отчет!C152)</f>
        <v>0.4</v>
      </c>
      <c r="H73" s="156">
        <f>SUM(G73)</f>
        <v>0.4</v>
      </c>
      <c r="I73" s="156">
        <f>SUM(отчет!D152)</f>
        <v>0.4</v>
      </c>
      <c r="J73" s="156">
        <f>SUM(I73*100)/G73</f>
        <v>100</v>
      </c>
      <c r="K73" s="156">
        <f>SUM(I73*100)/H73</f>
        <v>100</v>
      </c>
    </row>
    <row r="74" spans="1:11" ht="32.25" customHeight="1">
      <c r="A74" s="135">
        <v>2</v>
      </c>
      <c r="B74" s="262" t="s">
        <v>117</v>
      </c>
      <c r="C74" s="262">
        <v>939</v>
      </c>
      <c r="D74" s="273" t="s">
        <v>489</v>
      </c>
      <c r="E74" s="272"/>
      <c r="F74" s="273"/>
      <c r="G74" s="274">
        <f>SUM(G75)</f>
        <v>0.1</v>
      </c>
      <c r="H74" s="274">
        <f>SUM(H75)</f>
        <v>0.1</v>
      </c>
      <c r="I74" s="274">
        <f>SUM(I75)</f>
        <v>0</v>
      </c>
      <c r="J74" s="296">
        <f>SUM(I74*100)/G74</f>
        <v>0</v>
      </c>
      <c r="K74" s="296">
        <f>SUM(I74*100)/H74</f>
        <v>0</v>
      </c>
    </row>
    <row r="75" spans="1:11" s="42" customFormat="1" ht="31.5" customHeight="1">
      <c r="A75" s="20" t="s">
        <v>475</v>
      </c>
      <c r="B75" s="267" t="s">
        <v>134</v>
      </c>
      <c r="C75" s="267" t="s">
        <v>953</v>
      </c>
      <c r="D75" s="300" t="s">
        <v>489</v>
      </c>
      <c r="E75" s="299" t="s">
        <v>490</v>
      </c>
      <c r="F75" s="299"/>
      <c r="G75" s="301">
        <f>G76</f>
        <v>0.1</v>
      </c>
      <c r="H75" s="301">
        <f>H76</f>
        <v>0.1</v>
      </c>
      <c r="I75" s="301">
        <f>I76</f>
        <v>0</v>
      </c>
      <c r="J75" s="301">
        <f aca="true" t="shared" si="8" ref="J75:J121">SUM(I75*100)/G75</f>
        <v>0</v>
      </c>
      <c r="K75" s="301">
        <f aca="true" t="shared" si="9" ref="K75:K121">SUM(I75*100)/H75</f>
        <v>0</v>
      </c>
    </row>
    <row r="76" spans="1:11" s="42" customFormat="1" ht="23.25" customHeight="1">
      <c r="A76" s="20" t="s">
        <v>941</v>
      </c>
      <c r="B76" s="264" t="s">
        <v>181</v>
      </c>
      <c r="C76" s="264">
        <v>939</v>
      </c>
      <c r="D76" s="155" t="s">
        <v>489</v>
      </c>
      <c r="E76" s="163" t="s">
        <v>490</v>
      </c>
      <c r="F76" s="163" t="s">
        <v>935</v>
      </c>
      <c r="G76" s="156">
        <f>SUM(G77)</f>
        <v>0.1</v>
      </c>
      <c r="H76" s="156">
        <f>SUM(H77)</f>
        <v>0.1</v>
      </c>
      <c r="I76" s="156">
        <f>SUM(I77)</f>
        <v>0</v>
      </c>
      <c r="J76" s="156">
        <f>SUM(I76*100)/G76</f>
        <v>0</v>
      </c>
      <c r="K76" s="156">
        <f>SUM(I76*100)/H76</f>
        <v>0</v>
      </c>
    </row>
    <row r="77" spans="1:11" s="42" customFormat="1" ht="23.25" customHeight="1">
      <c r="A77" s="20" t="s">
        <v>942</v>
      </c>
      <c r="B77" s="264" t="s">
        <v>118</v>
      </c>
      <c r="C77" s="264">
        <v>939</v>
      </c>
      <c r="D77" s="155" t="s">
        <v>489</v>
      </c>
      <c r="E77" s="163" t="s">
        <v>490</v>
      </c>
      <c r="F77" s="163" t="s">
        <v>492</v>
      </c>
      <c r="G77" s="156">
        <f>SUM(отчет!C159)</f>
        <v>0.1</v>
      </c>
      <c r="H77" s="156">
        <f>SUM(G77)</f>
        <v>0.1</v>
      </c>
      <c r="I77" s="156">
        <f>SUM(отчет!D159)</f>
        <v>0</v>
      </c>
      <c r="J77" s="156">
        <f t="shared" si="8"/>
        <v>0</v>
      </c>
      <c r="K77" s="156">
        <f t="shared" si="9"/>
        <v>0</v>
      </c>
    </row>
    <row r="78" spans="1:11" ht="32.25" customHeight="1">
      <c r="A78" s="135">
        <v>3</v>
      </c>
      <c r="B78" s="262" t="s">
        <v>15</v>
      </c>
      <c r="C78" s="262">
        <v>939</v>
      </c>
      <c r="D78" s="273" t="s">
        <v>370</v>
      </c>
      <c r="E78" s="272"/>
      <c r="F78" s="273"/>
      <c r="G78" s="274">
        <f>SUM(G79)</f>
        <v>7.8</v>
      </c>
      <c r="H78" s="274">
        <f>SUM(H79)</f>
        <v>7.8</v>
      </c>
      <c r="I78" s="274">
        <f>SUM(I79)</f>
        <v>7.8</v>
      </c>
      <c r="J78" s="296">
        <f t="shared" si="8"/>
        <v>100</v>
      </c>
      <c r="K78" s="296">
        <f t="shared" si="9"/>
        <v>100</v>
      </c>
    </row>
    <row r="79" spans="1:12" ht="59.25" customHeight="1">
      <c r="A79" s="20" t="s">
        <v>476</v>
      </c>
      <c r="B79" s="265" t="s">
        <v>209</v>
      </c>
      <c r="C79" s="265">
        <v>939</v>
      </c>
      <c r="D79" s="300" t="s">
        <v>370</v>
      </c>
      <c r="E79" s="299" t="s">
        <v>368</v>
      </c>
      <c r="F79" s="299"/>
      <c r="G79" s="301">
        <f>G80</f>
        <v>7.8</v>
      </c>
      <c r="H79" s="301">
        <f>H80</f>
        <v>7.8</v>
      </c>
      <c r="I79" s="301">
        <f>I80</f>
        <v>7.8</v>
      </c>
      <c r="J79" s="301">
        <f t="shared" si="8"/>
        <v>100</v>
      </c>
      <c r="K79" s="301">
        <f t="shared" si="9"/>
        <v>100</v>
      </c>
      <c r="L79" s="56"/>
    </row>
    <row r="80" spans="1:12" ht="33" customHeight="1">
      <c r="A80" s="20" t="s">
        <v>979</v>
      </c>
      <c r="B80" s="264" t="s">
        <v>164</v>
      </c>
      <c r="C80" s="264">
        <v>939</v>
      </c>
      <c r="D80" s="155" t="s">
        <v>370</v>
      </c>
      <c r="E80" s="163" t="s">
        <v>368</v>
      </c>
      <c r="F80" s="163" t="s">
        <v>934</v>
      </c>
      <c r="G80" s="156">
        <f>SUM(G81)</f>
        <v>7.8</v>
      </c>
      <c r="H80" s="156">
        <f>SUM(H81)</f>
        <v>7.8</v>
      </c>
      <c r="I80" s="156">
        <f>SUM(I81)</f>
        <v>7.8</v>
      </c>
      <c r="J80" s="156">
        <f>SUM(I80*100)/G80</f>
        <v>100</v>
      </c>
      <c r="K80" s="156">
        <f>SUM(I80*100)/H80</f>
        <v>100</v>
      </c>
      <c r="L80" s="56"/>
    </row>
    <row r="81" spans="1:12" ht="33" customHeight="1">
      <c r="A81" s="20" t="s">
        <v>980</v>
      </c>
      <c r="B81" s="264" t="s">
        <v>115</v>
      </c>
      <c r="C81" s="264">
        <v>939</v>
      </c>
      <c r="D81" s="155" t="s">
        <v>370</v>
      </c>
      <c r="E81" s="163" t="s">
        <v>368</v>
      </c>
      <c r="F81" s="163" t="s">
        <v>933</v>
      </c>
      <c r="G81" s="156">
        <f>SUM(отчет!C163)</f>
        <v>7.8</v>
      </c>
      <c r="H81" s="156">
        <f>SUM(G81)</f>
        <v>7.8</v>
      </c>
      <c r="I81" s="156">
        <f>SUM(отчет!D163)</f>
        <v>7.8</v>
      </c>
      <c r="J81" s="156">
        <f t="shared" si="8"/>
        <v>100</v>
      </c>
      <c r="K81" s="156">
        <f t="shared" si="9"/>
        <v>100</v>
      </c>
      <c r="L81" s="56"/>
    </row>
    <row r="82" spans="1:12" ht="42.75" customHeight="1" hidden="1">
      <c r="A82" s="140" t="s">
        <v>405</v>
      </c>
      <c r="B82" s="267" t="s">
        <v>25</v>
      </c>
      <c r="C82" s="267"/>
      <c r="D82" s="155" t="s">
        <v>370</v>
      </c>
      <c r="E82" s="163" t="s">
        <v>493</v>
      </c>
      <c r="F82" s="163"/>
      <c r="G82" s="156">
        <f>G83</f>
        <v>0</v>
      </c>
      <c r="H82" s="156">
        <f>H83</f>
        <v>0</v>
      </c>
      <c r="I82" s="156">
        <f>I83</f>
        <v>0</v>
      </c>
      <c r="J82" s="156" t="e">
        <f t="shared" si="8"/>
        <v>#DIV/0!</v>
      </c>
      <c r="K82" s="156" t="e">
        <f t="shared" si="9"/>
        <v>#DIV/0!</v>
      </c>
      <c r="L82" s="56"/>
    </row>
    <row r="83" spans="1:12" ht="21.75" customHeight="1" hidden="1">
      <c r="A83" s="140" t="s">
        <v>494</v>
      </c>
      <c r="B83" s="264" t="s">
        <v>764</v>
      </c>
      <c r="C83" s="264"/>
      <c r="D83" s="155" t="s">
        <v>370</v>
      </c>
      <c r="E83" s="163" t="s">
        <v>493</v>
      </c>
      <c r="F83" s="163" t="s">
        <v>366</v>
      </c>
      <c r="G83" s="156">
        <f>SUM(отчет!C167)</f>
        <v>0</v>
      </c>
      <c r="H83" s="156">
        <f>SUM(G83)</f>
        <v>0</v>
      </c>
      <c r="I83" s="156">
        <f>SUM(отчет!D167)</f>
        <v>0</v>
      </c>
      <c r="J83" s="156" t="e">
        <f t="shared" si="8"/>
        <v>#DIV/0!</v>
      </c>
      <c r="K83" s="156" t="e">
        <f t="shared" si="9"/>
        <v>#DIV/0!</v>
      </c>
      <c r="L83" s="56"/>
    </row>
    <row r="84" spans="1:11" ht="43.5" customHeight="1">
      <c r="A84" s="135" t="s">
        <v>961</v>
      </c>
      <c r="B84" s="262" t="s">
        <v>16</v>
      </c>
      <c r="C84" s="262">
        <v>939</v>
      </c>
      <c r="D84" s="273" t="s">
        <v>527</v>
      </c>
      <c r="E84" s="272"/>
      <c r="F84" s="273"/>
      <c r="G84" s="274">
        <f>SUM(G85)</f>
        <v>293.2</v>
      </c>
      <c r="H84" s="274">
        <f>SUM(H85)</f>
        <v>293.2</v>
      </c>
      <c r="I84" s="274">
        <f>SUM(I85)</f>
        <v>293.2</v>
      </c>
      <c r="J84" s="296">
        <f>SUM(I84*100)/G84</f>
        <v>100</v>
      </c>
      <c r="K84" s="296">
        <f>SUM(I84*100)/H84</f>
        <v>100</v>
      </c>
    </row>
    <row r="85" spans="1:11" ht="62.25" customHeight="1">
      <c r="A85" s="302" t="s">
        <v>970</v>
      </c>
      <c r="B85" s="266" t="s">
        <v>811</v>
      </c>
      <c r="C85" s="266">
        <v>939</v>
      </c>
      <c r="D85" s="277" t="s">
        <v>814</v>
      </c>
      <c r="E85" s="278"/>
      <c r="F85" s="278"/>
      <c r="G85" s="296">
        <f>G86+G89</f>
        <v>293.2</v>
      </c>
      <c r="H85" s="296">
        <f>H86+H89</f>
        <v>293.2</v>
      </c>
      <c r="I85" s="296">
        <f>I86+I89</f>
        <v>293.2</v>
      </c>
      <c r="J85" s="296">
        <f>SUM(I85*100)/G85</f>
        <v>100</v>
      </c>
      <c r="K85" s="296">
        <f>SUM(I85*100)/H85</f>
        <v>100</v>
      </c>
    </row>
    <row r="86" spans="1:11" ht="98.25" customHeight="1">
      <c r="A86" s="69" t="s">
        <v>471</v>
      </c>
      <c r="B86" s="265" t="s">
        <v>140</v>
      </c>
      <c r="C86" s="265">
        <v>939</v>
      </c>
      <c r="D86" s="300" t="s">
        <v>814</v>
      </c>
      <c r="E86" s="299" t="s">
        <v>495</v>
      </c>
      <c r="F86" s="299"/>
      <c r="G86" s="301">
        <f>G87</f>
        <v>98.5</v>
      </c>
      <c r="H86" s="301">
        <f>H87</f>
        <v>98.5</v>
      </c>
      <c r="I86" s="301">
        <f>I87</f>
        <v>98.5</v>
      </c>
      <c r="J86" s="301">
        <f t="shared" si="8"/>
        <v>100</v>
      </c>
      <c r="K86" s="301">
        <f t="shared" si="9"/>
        <v>100</v>
      </c>
    </row>
    <row r="87" spans="1:11" ht="29.25" customHeight="1">
      <c r="A87" s="69" t="s">
        <v>937</v>
      </c>
      <c r="B87" s="264" t="s">
        <v>164</v>
      </c>
      <c r="C87" s="264">
        <v>939</v>
      </c>
      <c r="D87" s="275" t="s">
        <v>814</v>
      </c>
      <c r="E87" s="276" t="s">
        <v>495</v>
      </c>
      <c r="F87" s="276" t="s">
        <v>934</v>
      </c>
      <c r="G87" s="157">
        <f>SUM(G88)</f>
        <v>98.5</v>
      </c>
      <c r="H87" s="157">
        <f>SUM(H88)</f>
        <v>98.5</v>
      </c>
      <c r="I87" s="157">
        <f>SUM(I88)</f>
        <v>98.5</v>
      </c>
      <c r="J87" s="156">
        <f>SUM(I87*100)/G87</f>
        <v>100</v>
      </c>
      <c r="K87" s="156">
        <f>SUM(I87*100)/H87</f>
        <v>100</v>
      </c>
    </row>
    <row r="88" spans="1:11" ht="30.75" customHeight="1">
      <c r="A88" s="69" t="s">
        <v>938</v>
      </c>
      <c r="B88" s="264" t="s">
        <v>115</v>
      </c>
      <c r="C88" s="264">
        <v>939</v>
      </c>
      <c r="D88" s="275" t="s">
        <v>814</v>
      </c>
      <c r="E88" s="276" t="s">
        <v>495</v>
      </c>
      <c r="F88" s="276" t="s">
        <v>933</v>
      </c>
      <c r="G88" s="157">
        <f>SUM(отчет!C177)</f>
        <v>98.5</v>
      </c>
      <c r="H88" s="157">
        <f>SUM(G88)</f>
        <v>98.5</v>
      </c>
      <c r="I88" s="157">
        <f>SUM(отчет!D177)</f>
        <v>98.5</v>
      </c>
      <c r="J88" s="156">
        <f t="shared" si="8"/>
        <v>100</v>
      </c>
      <c r="K88" s="156">
        <f t="shared" si="9"/>
        <v>100</v>
      </c>
    </row>
    <row r="89" spans="1:11" ht="72.75" customHeight="1">
      <c r="A89" s="69" t="s">
        <v>472</v>
      </c>
      <c r="B89" s="265" t="s">
        <v>2</v>
      </c>
      <c r="C89" s="265">
        <v>939</v>
      </c>
      <c r="D89" s="300" t="s">
        <v>814</v>
      </c>
      <c r="E89" s="299" t="s">
        <v>373</v>
      </c>
      <c r="F89" s="299"/>
      <c r="G89" s="301">
        <f>G90</f>
        <v>194.7</v>
      </c>
      <c r="H89" s="301">
        <f>H90</f>
        <v>194.7</v>
      </c>
      <c r="I89" s="301">
        <f>I90</f>
        <v>194.7</v>
      </c>
      <c r="J89" s="301">
        <f t="shared" si="8"/>
        <v>100</v>
      </c>
      <c r="K89" s="301">
        <f t="shared" si="9"/>
        <v>100</v>
      </c>
    </row>
    <row r="90" spans="1:11" ht="30.75" customHeight="1">
      <c r="A90" s="69" t="s">
        <v>954</v>
      </c>
      <c r="B90" s="264" t="s">
        <v>164</v>
      </c>
      <c r="C90" s="264">
        <v>939</v>
      </c>
      <c r="D90" s="275" t="s">
        <v>814</v>
      </c>
      <c r="E90" s="276" t="s">
        <v>373</v>
      </c>
      <c r="F90" s="276" t="s">
        <v>934</v>
      </c>
      <c r="G90" s="157">
        <f>SUM(G91)</f>
        <v>194.7</v>
      </c>
      <c r="H90" s="157">
        <f>SUM(H91)</f>
        <v>194.7</v>
      </c>
      <c r="I90" s="157">
        <f>SUM(I91)</f>
        <v>194.7</v>
      </c>
      <c r="J90" s="156">
        <f>SUM(I90*100)/G90</f>
        <v>100</v>
      </c>
      <c r="K90" s="156">
        <f>SUM(I90*100)/H90</f>
        <v>100</v>
      </c>
    </row>
    <row r="91" spans="1:11" ht="30.75" customHeight="1">
      <c r="A91" s="69" t="s">
        <v>955</v>
      </c>
      <c r="B91" s="264" t="s">
        <v>115</v>
      </c>
      <c r="C91" s="264">
        <v>939</v>
      </c>
      <c r="D91" s="275" t="s">
        <v>814</v>
      </c>
      <c r="E91" s="276" t="s">
        <v>373</v>
      </c>
      <c r="F91" s="276" t="s">
        <v>933</v>
      </c>
      <c r="G91" s="157">
        <f>SUM(отчет!C181)</f>
        <v>194.7</v>
      </c>
      <c r="H91" s="157">
        <f>SUM(G91)</f>
        <v>194.7</v>
      </c>
      <c r="I91" s="157">
        <f>SUM(отчет!D181)</f>
        <v>194.7</v>
      </c>
      <c r="J91" s="156">
        <f t="shared" si="8"/>
        <v>100</v>
      </c>
      <c r="K91" s="156">
        <f t="shared" si="9"/>
        <v>100</v>
      </c>
    </row>
    <row r="92" spans="1:11" ht="32.25" customHeight="1">
      <c r="A92" s="135" t="s">
        <v>962</v>
      </c>
      <c r="B92" s="262" t="s">
        <v>32</v>
      </c>
      <c r="C92" s="262">
        <v>939</v>
      </c>
      <c r="D92" s="273" t="s">
        <v>528</v>
      </c>
      <c r="E92" s="272"/>
      <c r="F92" s="273"/>
      <c r="G92" s="274">
        <f>SUM(G93+G97)</f>
        <v>2419.3</v>
      </c>
      <c r="H92" s="274">
        <f>SUM(H93+H97)</f>
        <v>2419.3</v>
      </c>
      <c r="I92" s="274">
        <f>SUM(I93+I97)</f>
        <v>2419.1000000000004</v>
      </c>
      <c r="J92" s="296">
        <f t="shared" si="8"/>
        <v>99.99173314595132</v>
      </c>
      <c r="K92" s="296">
        <f t="shared" si="9"/>
        <v>99.99173314595132</v>
      </c>
    </row>
    <row r="93" spans="1:11" ht="27.75" customHeight="1">
      <c r="A93" s="302" t="s">
        <v>970</v>
      </c>
      <c r="B93" s="266" t="s">
        <v>45</v>
      </c>
      <c r="C93" s="266">
        <v>939</v>
      </c>
      <c r="D93" s="277" t="s">
        <v>497</v>
      </c>
      <c r="E93" s="278"/>
      <c r="F93" s="278"/>
      <c r="G93" s="296">
        <f>G94</f>
        <v>2139.4</v>
      </c>
      <c r="H93" s="296">
        <f>H94</f>
        <v>2139.4</v>
      </c>
      <c r="I93" s="296">
        <f>I94</f>
        <v>2139.3</v>
      </c>
      <c r="J93" s="296">
        <f t="shared" si="8"/>
        <v>99.99532579227822</v>
      </c>
      <c r="K93" s="296">
        <f t="shared" si="9"/>
        <v>99.99532579227822</v>
      </c>
    </row>
    <row r="94" spans="1:11" s="42" customFormat="1" ht="117" customHeight="1">
      <c r="A94" s="11" t="s">
        <v>471</v>
      </c>
      <c r="B94" s="265" t="s">
        <v>141</v>
      </c>
      <c r="C94" s="265">
        <v>939</v>
      </c>
      <c r="D94" s="300" t="s">
        <v>497</v>
      </c>
      <c r="E94" s="300" t="s">
        <v>498</v>
      </c>
      <c r="F94" s="299"/>
      <c r="G94" s="301">
        <f aca="true" t="shared" si="10" ref="G94:I95">SUM(G95)</f>
        <v>2139.4</v>
      </c>
      <c r="H94" s="301">
        <f t="shared" si="10"/>
        <v>2139.4</v>
      </c>
      <c r="I94" s="301">
        <f t="shared" si="10"/>
        <v>2139.3</v>
      </c>
      <c r="J94" s="301">
        <f t="shared" si="8"/>
        <v>99.99532579227822</v>
      </c>
      <c r="K94" s="301">
        <f t="shared" si="9"/>
        <v>99.99532579227822</v>
      </c>
    </row>
    <row r="95" spans="1:11" s="42" customFormat="1" ht="33" customHeight="1">
      <c r="A95" s="11" t="s">
        <v>937</v>
      </c>
      <c r="B95" s="264" t="s">
        <v>164</v>
      </c>
      <c r="C95" s="264">
        <v>939</v>
      </c>
      <c r="D95" s="155" t="s">
        <v>497</v>
      </c>
      <c r="E95" s="275" t="s">
        <v>498</v>
      </c>
      <c r="F95" s="276" t="s">
        <v>934</v>
      </c>
      <c r="G95" s="156">
        <f t="shared" si="10"/>
        <v>2139.4</v>
      </c>
      <c r="H95" s="156">
        <f t="shared" si="10"/>
        <v>2139.4</v>
      </c>
      <c r="I95" s="156">
        <f t="shared" si="10"/>
        <v>2139.3</v>
      </c>
      <c r="J95" s="156">
        <f>SUM(I95*100)/G95</f>
        <v>99.99532579227822</v>
      </c>
      <c r="K95" s="156">
        <f>SUM(I95*100)/H95</f>
        <v>99.99532579227822</v>
      </c>
    </row>
    <row r="96" spans="1:11" s="42" customFormat="1" ht="32.25" customHeight="1">
      <c r="A96" s="11" t="s">
        <v>938</v>
      </c>
      <c r="B96" s="264" t="s">
        <v>115</v>
      </c>
      <c r="C96" s="264">
        <v>939</v>
      </c>
      <c r="D96" s="155" t="s">
        <v>497</v>
      </c>
      <c r="E96" s="275" t="s">
        <v>498</v>
      </c>
      <c r="F96" s="276" t="s">
        <v>933</v>
      </c>
      <c r="G96" s="156">
        <f>SUM(отчет!C187)</f>
        <v>2139.4</v>
      </c>
      <c r="H96" s="156">
        <f>SUM(G96)</f>
        <v>2139.4</v>
      </c>
      <c r="I96" s="156">
        <f>SUM(отчет!D187)</f>
        <v>2139.3</v>
      </c>
      <c r="J96" s="156">
        <f t="shared" si="8"/>
        <v>99.99532579227822</v>
      </c>
      <c r="K96" s="156">
        <f t="shared" si="9"/>
        <v>99.99532579227822</v>
      </c>
    </row>
    <row r="97" spans="1:11" ht="27.75" customHeight="1">
      <c r="A97" s="302" t="s">
        <v>971</v>
      </c>
      <c r="B97" s="266" t="s">
        <v>842</v>
      </c>
      <c r="C97" s="266">
        <v>939</v>
      </c>
      <c r="D97" s="277" t="s">
        <v>854</v>
      </c>
      <c r="E97" s="278"/>
      <c r="F97" s="278"/>
      <c r="G97" s="296">
        <f>G98</f>
        <v>279.9</v>
      </c>
      <c r="H97" s="296">
        <f>H98</f>
        <v>279.9</v>
      </c>
      <c r="I97" s="296">
        <f>I98</f>
        <v>279.8</v>
      </c>
      <c r="J97" s="296">
        <f aca="true" t="shared" si="11" ref="J97:J102">SUM(I97*100)/G97</f>
        <v>99.96427295462667</v>
      </c>
      <c r="K97" s="296">
        <f aca="true" t="shared" si="12" ref="K97:K102">SUM(I97*100)/H97</f>
        <v>99.96427295462667</v>
      </c>
    </row>
    <row r="98" spans="1:11" s="42" customFormat="1" ht="63" customHeight="1">
      <c r="A98" s="11" t="s">
        <v>475</v>
      </c>
      <c r="B98" s="265" t="s">
        <v>843</v>
      </c>
      <c r="C98" s="265">
        <v>939</v>
      </c>
      <c r="D98" s="300" t="s">
        <v>854</v>
      </c>
      <c r="E98" s="300" t="s">
        <v>371</v>
      </c>
      <c r="F98" s="299"/>
      <c r="G98" s="301">
        <f aca="true" t="shared" si="13" ref="G98:I99">SUM(G99)</f>
        <v>279.9</v>
      </c>
      <c r="H98" s="301">
        <f t="shared" si="13"/>
        <v>279.9</v>
      </c>
      <c r="I98" s="301">
        <f t="shared" si="13"/>
        <v>279.8</v>
      </c>
      <c r="J98" s="301">
        <f t="shared" si="11"/>
        <v>99.96427295462667</v>
      </c>
      <c r="K98" s="301">
        <f t="shared" si="12"/>
        <v>99.96427295462667</v>
      </c>
    </row>
    <row r="99" spans="1:11" s="42" customFormat="1" ht="31.5" customHeight="1">
      <c r="A99" s="11" t="s">
        <v>941</v>
      </c>
      <c r="B99" s="264" t="s">
        <v>164</v>
      </c>
      <c r="C99" s="264">
        <v>939</v>
      </c>
      <c r="D99" s="155" t="s">
        <v>854</v>
      </c>
      <c r="E99" s="275" t="s">
        <v>371</v>
      </c>
      <c r="F99" s="276" t="s">
        <v>934</v>
      </c>
      <c r="G99" s="156">
        <f t="shared" si="13"/>
        <v>279.9</v>
      </c>
      <c r="H99" s="156">
        <f t="shared" si="13"/>
        <v>279.9</v>
      </c>
      <c r="I99" s="156">
        <f t="shared" si="13"/>
        <v>279.8</v>
      </c>
      <c r="J99" s="156">
        <f t="shared" si="11"/>
        <v>99.96427295462667</v>
      </c>
      <c r="K99" s="156">
        <f t="shared" si="12"/>
        <v>99.96427295462667</v>
      </c>
    </row>
    <row r="100" spans="1:11" s="42" customFormat="1" ht="33" customHeight="1">
      <c r="A100" s="11" t="s">
        <v>942</v>
      </c>
      <c r="B100" s="264" t="s">
        <v>115</v>
      </c>
      <c r="C100" s="264">
        <v>939</v>
      </c>
      <c r="D100" s="155" t="s">
        <v>854</v>
      </c>
      <c r="E100" s="275" t="s">
        <v>371</v>
      </c>
      <c r="F100" s="276" t="s">
        <v>933</v>
      </c>
      <c r="G100" s="156">
        <f>SUM(отчет!C192)</f>
        <v>279.9</v>
      </c>
      <c r="H100" s="156">
        <f>SUM(G100)</f>
        <v>279.9</v>
      </c>
      <c r="I100" s="156">
        <f>SUM(отчет!D192)</f>
        <v>279.8</v>
      </c>
      <c r="J100" s="156">
        <f t="shared" si="11"/>
        <v>99.96427295462667</v>
      </c>
      <c r="K100" s="156">
        <f t="shared" si="12"/>
        <v>99.96427295462667</v>
      </c>
    </row>
    <row r="101" spans="1:11" ht="32.25" customHeight="1">
      <c r="A101" s="135" t="s">
        <v>963</v>
      </c>
      <c r="B101" s="262" t="s">
        <v>17</v>
      </c>
      <c r="C101" s="262">
        <v>939</v>
      </c>
      <c r="D101" s="273" t="s">
        <v>529</v>
      </c>
      <c r="E101" s="272"/>
      <c r="F101" s="273"/>
      <c r="G101" s="274">
        <f>SUM(G102)</f>
        <v>92451.5</v>
      </c>
      <c r="H101" s="274">
        <f>SUM(H102)</f>
        <v>92451.5</v>
      </c>
      <c r="I101" s="274">
        <f>SUM(I102)</f>
        <v>68364.2</v>
      </c>
      <c r="J101" s="296">
        <f t="shared" si="11"/>
        <v>73.94601493756186</v>
      </c>
      <c r="K101" s="296">
        <f t="shared" si="12"/>
        <v>73.94601493756186</v>
      </c>
    </row>
    <row r="102" spans="1:11" ht="27.75" customHeight="1">
      <c r="A102" s="302" t="s">
        <v>970</v>
      </c>
      <c r="B102" s="266" t="s">
        <v>948</v>
      </c>
      <c r="C102" s="266">
        <v>939</v>
      </c>
      <c r="D102" s="277" t="s">
        <v>374</v>
      </c>
      <c r="E102" s="278"/>
      <c r="F102" s="278"/>
      <c r="G102" s="296">
        <f>G103+G106</f>
        <v>92451.5</v>
      </c>
      <c r="H102" s="296">
        <f>H103+H106</f>
        <v>92451.5</v>
      </c>
      <c r="I102" s="296">
        <f>I103+I106</f>
        <v>68364.2</v>
      </c>
      <c r="J102" s="296">
        <f t="shared" si="11"/>
        <v>73.94601493756186</v>
      </c>
      <c r="K102" s="296">
        <f t="shared" si="12"/>
        <v>73.94601493756186</v>
      </c>
    </row>
    <row r="103" spans="1:11" s="141" customFormat="1" ht="34.5" customHeight="1">
      <c r="A103" s="140" t="s">
        <v>471</v>
      </c>
      <c r="B103" s="265" t="s">
        <v>79</v>
      </c>
      <c r="C103" s="265">
        <v>939</v>
      </c>
      <c r="D103" s="300" t="s">
        <v>374</v>
      </c>
      <c r="E103" s="299" t="s">
        <v>375</v>
      </c>
      <c r="F103" s="299"/>
      <c r="G103" s="301">
        <f>G104</f>
        <v>48248.5</v>
      </c>
      <c r="H103" s="301">
        <f>H104</f>
        <v>48248.5</v>
      </c>
      <c r="I103" s="301">
        <f>I104</f>
        <v>34129.6</v>
      </c>
      <c r="J103" s="301">
        <f t="shared" si="8"/>
        <v>70.73712136128584</v>
      </c>
      <c r="K103" s="301">
        <f t="shared" si="9"/>
        <v>70.73712136128584</v>
      </c>
    </row>
    <row r="104" spans="1:11" s="141" customFormat="1" ht="33" customHeight="1">
      <c r="A104" s="140" t="s">
        <v>937</v>
      </c>
      <c r="B104" s="264" t="s">
        <v>164</v>
      </c>
      <c r="C104" s="264">
        <v>939</v>
      </c>
      <c r="D104" s="155" t="s">
        <v>374</v>
      </c>
      <c r="E104" s="163" t="s">
        <v>375</v>
      </c>
      <c r="F104" s="163" t="s">
        <v>934</v>
      </c>
      <c r="G104" s="156">
        <f>SUM(G105)</f>
        <v>48248.5</v>
      </c>
      <c r="H104" s="156">
        <f>SUM(H105)</f>
        <v>48248.5</v>
      </c>
      <c r="I104" s="156">
        <f>SUM(I105)</f>
        <v>34129.6</v>
      </c>
      <c r="J104" s="156">
        <f>SUM(I104*100)/G104</f>
        <v>70.73712136128584</v>
      </c>
      <c r="K104" s="156">
        <f>SUM(I104*100)/H104</f>
        <v>70.73712136128584</v>
      </c>
    </row>
    <row r="105" spans="1:11" s="141" customFormat="1" ht="33" customHeight="1">
      <c r="A105" s="140" t="s">
        <v>938</v>
      </c>
      <c r="B105" s="264" t="s">
        <v>115</v>
      </c>
      <c r="C105" s="264">
        <v>939</v>
      </c>
      <c r="D105" s="155" t="s">
        <v>374</v>
      </c>
      <c r="E105" s="163" t="s">
        <v>375</v>
      </c>
      <c r="F105" s="163" t="s">
        <v>933</v>
      </c>
      <c r="G105" s="156">
        <f>SUM(отчет!C198)</f>
        <v>48248.5</v>
      </c>
      <c r="H105" s="156">
        <f>SUM(G105)</f>
        <v>48248.5</v>
      </c>
      <c r="I105" s="156">
        <f>SUM(отчет!D198)</f>
        <v>34129.6</v>
      </c>
      <c r="J105" s="156">
        <f t="shared" si="8"/>
        <v>70.73712136128584</v>
      </c>
      <c r="K105" s="156">
        <f t="shared" si="9"/>
        <v>70.73712136128584</v>
      </c>
    </row>
    <row r="106" spans="1:11" s="42" customFormat="1" ht="27" customHeight="1">
      <c r="A106" s="140" t="s">
        <v>472</v>
      </c>
      <c r="B106" s="265" t="s">
        <v>27</v>
      </c>
      <c r="C106" s="265">
        <v>939</v>
      </c>
      <c r="D106" s="300" t="s">
        <v>374</v>
      </c>
      <c r="E106" s="299" t="s">
        <v>376</v>
      </c>
      <c r="F106" s="299"/>
      <c r="G106" s="301">
        <f>G108+G110</f>
        <v>44203</v>
      </c>
      <c r="H106" s="301">
        <f>H108+H110</f>
        <v>44203</v>
      </c>
      <c r="I106" s="301">
        <f>I108+I110</f>
        <v>34234.6</v>
      </c>
      <c r="J106" s="301">
        <f t="shared" si="8"/>
        <v>77.4485894622537</v>
      </c>
      <c r="K106" s="301">
        <f t="shared" si="9"/>
        <v>77.4485894622537</v>
      </c>
    </row>
    <row r="107" spans="1:11" s="42" customFormat="1" ht="33" customHeight="1">
      <c r="A107" s="140" t="s">
        <v>954</v>
      </c>
      <c r="B107" s="264" t="s">
        <v>164</v>
      </c>
      <c r="C107" s="264">
        <v>939</v>
      </c>
      <c r="D107" s="155" t="s">
        <v>374</v>
      </c>
      <c r="E107" s="163" t="s">
        <v>376</v>
      </c>
      <c r="F107" s="163" t="s">
        <v>934</v>
      </c>
      <c r="G107" s="156">
        <f>G108</f>
        <v>44037.6</v>
      </c>
      <c r="H107" s="156">
        <f>H108</f>
        <v>44037.6</v>
      </c>
      <c r="I107" s="156">
        <f>I108</f>
        <v>34069.2</v>
      </c>
      <c r="J107" s="156">
        <f>SUM(I107*100)/G107</f>
        <v>77.36388904027467</v>
      </c>
      <c r="K107" s="156">
        <f>SUM(I107*100)/H107</f>
        <v>77.36388904027467</v>
      </c>
    </row>
    <row r="108" spans="1:11" s="42" customFormat="1" ht="33" customHeight="1">
      <c r="A108" s="140" t="s">
        <v>955</v>
      </c>
      <c r="B108" s="264" t="s">
        <v>115</v>
      </c>
      <c r="C108" s="264">
        <v>939</v>
      </c>
      <c r="D108" s="155" t="s">
        <v>374</v>
      </c>
      <c r="E108" s="163" t="s">
        <v>376</v>
      </c>
      <c r="F108" s="163" t="s">
        <v>933</v>
      </c>
      <c r="G108" s="156">
        <f>SUM(отчет!C202)</f>
        <v>44037.6</v>
      </c>
      <c r="H108" s="156">
        <f>SUM(G108)</f>
        <v>44037.6</v>
      </c>
      <c r="I108" s="156">
        <f>SUM(отчет!D202)</f>
        <v>34069.2</v>
      </c>
      <c r="J108" s="156">
        <f t="shared" si="8"/>
        <v>77.36388904027467</v>
      </c>
      <c r="K108" s="156">
        <f t="shared" si="9"/>
        <v>77.36388904027467</v>
      </c>
    </row>
    <row r="109" spans="1:11" s="42" customFormat="1" ht="19.5" customHeight="1">
      <c r="A109" s="140" t="s">
        <v>956</v>
      </c>
      <c r="B109" s="264" t="s">
        <v>181</v>
      </c>
      <c r="C109" s="264">
        <v>939</v>
      </c>
      <c r="D109" s="155" t="s">
        <v>374</v>
      </c>
      <c r="E109" s="163" t="s">
        <v>376</v>
      </c>
      <c r="F109" s="163" t="s">
        <v>935</v>
      </c>
      <c r="G109" s="156">
        <f>SUM(G110)</f>
        <v>165.4</v>
      </c>
      <c r="H109" s="156">
        <f>SUM(H110)</f>
        <v>165.4</v>
      </c>
      <c r="I109" s="156">
        <f>SUM(I110)</f>
        <v>165.4</v>
      </c>
      <c r="J109" s="156">
        <f>SUM(I109*100)/G109</f>
        <v>100</v>
      </c>
      <c r="K109" s="156">
        <f>SUM(I109*100)/H109</f>
        <v>100</v>
      </c>
    </row>
    <row r="110" spans="1:11" s="42" customFormat="1" ht="19.5" customHeight="1">
      <c r="A110" s="140" t="s">
        <v>957</v>
      </c>
      <c r="B110" s="264" t="s">
        <v>98</v>
      </c>
      <c r="C110" s="264">
        <v>939</v>
      </c>
      <c r="D110" s="155" t="s">
        <v>374</v>
      </c>
      <c r="E110" s="163" t="s">
        <v>376</v>
      </c>
      <c r="F110" s="163" t="s">
        <v>936</v>
      </c>
      <c r="G110" s="156">
        <f>SUM(отчет!C205)</f>
        <v>165.4</v>
      </c>
      <c r="H110" s="156">
        <f>SUM(G110)</f>
        <v>165.4</v>
      </c>
      <c r="I110" s="156">
        <f>SUM(отчет!D205)</f>
        <v>165.4</v>
      </c>
      <c r="J110" s="156">
        <f t="shared" si="8"/>
        <v>100</v>
      </c>
      <c r="K110" s="156">
        <f t="shared" si="9"/>
        <v>100</v>
      </c>
    </row>
    <row r="111" spans="1:11" ht="32.25" customHeight="1">
      <c r="A111" s="135" t="s">
        <v>964</v>
      </c>
      <c r="B111" s="262" t="s">
        <v>301</v>
      </c>
      <c r="C111" s="262">
        <v>939</v>
      </c>
      <c r="D111" s="273" t="s">
        <v>530</v>
      </c>
      <c r="E111" s="272"/>
      <c r="F111" s="273"/>
      <c r="G111" s="274">
        <f>SUM(G112)</f>
        <v>532.3</v>
      </c>
      <c r="H111" s="274">
        <f>SUM(H112)</f>
        <v>532.3</v>
      </c>
      <c r="I111" s="274">
        <f>SUM(I112)</f>
        <v>532.2</v>
      </c>
      <c r="J111" s="296">
        <f t="shared" si="8"/>
        <v>99.98121360135265</v>
      </c>
      <c r="K111" s="296">
        <f t="shared" si="9"/>
        <v>99.98121360135265</v>
      </c>
    </row>
    <row r="112" spans="1:11" ht="32.25" customHeight="1">
      <c r="A112" s="302" t="s">
        <v>970</v>
      </c>
      <c r="B112" s="266" t="s">
        <v>303</v>
      </c>
      <c r="C112" s="266">
        <v>939</v>
      </c>
      <c r="D112" s="277" t="s">
        <v>505</v>
      </c>
      <c r="E112" s="278"/>
      <c r="F112" s="278"/>
      <c r="G112" s="296">
        <f aca="true" t="shared" si="14" ref="G112:I113">G113</f>
        <v>532.3</v>
      </c>
      <c r="H112" s="296">
        <f t="shared" si="14"/>
        <v>532.3</v>
      </c>
      <c r="I112" s="296">
        <f t="shared" si="14"/>
        <v>532.2</v>
      </c>
      <c r="J112" s="296">
        <f t="shared" si="8"/>
        <v>99.98121360135265</v>
      </c>
      <c r="K112" s="296">
        <f t="shared" si="9"/>
        <v>99.98121360135265</v>
      </c>
    </row>
    <row r="113" spans="1:11" s="42" customFormat="1" ht="57.75" customHeight="1">
      <c r="A113" s="69" t="s">
        <v>471</v>
      </c>
      <c r="B113" s="265" t="s">
        <v>504</v>
      </c>
      <c r="C113" s="265">
        <v>939</v>
      </c>
      <c r="D113" s="300" t="s">
        <v>505</v>
      </c>
      <c r="E113" s="300" t="s">
        <v>506</v>
      </c>
      <c r="F113" s="299"/>
      <c r="G113" s="301">
        <f t="shared" si="14"/>
        <v>532.3</v>
      </c>
      <c r="H113" s="301">
        <f t="shared" si="14"/>
        <v>532.3</v>
      </c>
      <c r="I113" s="301">
        <f t="shared" si="14"/>
        <v>532.2</v>
      </c>
      <c r="J113" s="301">
        <f t="shared" si="8"/>
        <v>99.98121360135265</v>
      </c>
      <c r="K113" s="301">
        <f t="shared" si="9"/>
        <v>99.98121360135265</v>
      </c>
    </row>
    <row r="114" spans="1:11" s="42" customFormat="1" ht="33" customHeight="1">
      <c r="A114" s="69" t="s">
        <v>937</v>
      </c>
      <c r="B114" s="264" t="s">
        <v>164</v>
      </c>
      <c r="C114" s="264">
        <v>939</v>
      </c>
      <c r="D114" s="275" t="s">
        <v>505</v>
      </c>
      <c r="E114" s="275" t="s">
        <v>506</v>
      </c>
      <c r="F114" s="276" t="s">
        <v>934</v>
      </c>
      <c r="G114" s="157">
        <f>SUM(G115)</f>
        <v>532.3</v>
      </c>
      <c r="H114" s="157">
        <f>SUM(H115)</f>
        <v>532.3</v>
      </c>
      <c r="I114" s="157">
        <f>SUM(I115)</f>
        <v>532.2</v>
      </c>
      <c r="J114" s="156">
        <f>SUM(I114*100)/G114</f>
        <v>99.98121360135265</v>
      </c>
      <c r="K114" s="156">
        <f>SUM(I114*100)/H114</f>
        <v>99.98121360135265</v>
      </c>
    </row>
    <row r="115" spans="1:11" s="42" customFormat="1" ht="33" customHeight="1">
      <c r="A115" s="69" t="s">
        <v>938</v>
      </c>
      <c r="B115" s="264" t="s">
        <v>115</v>
      </c>
      <c r="C115" s="264">
        <v>939</v>
      </c>
      <c r="D115" s="275" t="s">
        <v>505</v>
      </c>
      <c r="E115" s="275" t="s">
        <v>506</v>
      </c>
      <c r="F115" s="276" t="s">
        <v>933</v>
      </c>
      <c r="G115" s="157">
        <f>SUM(отчет!C211)</f>
        <v>532.3</v>
      </c>
      <c r="H115" s="157">
        <f>SUM(G115)</f>
        <v>532.3</v>
      </c>
      <c r="I115" s="157">
        <f>SUM(отчет!D211)</f>
        <v>532.2</v>
      </c>
      <c r="J115" s="156">
        <f t="shared" si="8"/>
        <v>99.98121360135265</v>
      </c>
      <c r="K115" s="156">
        <f t="shared" si="9"/>
        <v>99.98121360135265</v>
      </c>
    </row>
    <row r="116" spans="1:11" ht="32.25" customHeight="1">
      <c r="A116" s="135" t="s">
        <v>965</v>
      </c>
      <c r="B116" s="262" t="s">
        <v>18</v>
      </c>
      <c r="C116" s="262">
        <v>939</v>
      </c>
      <c r="D116" s="273" t="s">
        <v>531</v>
      </c>
      <c r="E116" s="272"/>
      <c r="F116" s="273"/>
      <c r="G116" s="274">
        <f>SUM(G117+G121)</f>
        <v>4192.8</v>
      </c>
      <c r="H116" s="274">
        <f>SUM(H117+H121)</f>
        <v>4192.8</v>
      </c>
      <c r="I116" s="274">
        <f>SUM(I117+I121)</f>
        <v>3033.9</v>
      </c>
      <c r="J116" s="296">
        <f>SUM(I116*100)/G116</f>
        <v>72.35975958786491</v>
      </c>
      <c r="K116" s="296">
        <f>SUM(I116*100)/H116</f>
        <v>72.35975958786491</v>
      </c>
    </row>
    <row r="117" spans="1:11" ht="34.5" customHeight="1">
      <c r="A117" s="302" t="s">
        <v>970</v>
      </c>
      <c r="B117" s="266" t="s">
        <v>99</v>
      </c>
      <c r="C117" s="266">
        <v>939</v>
      </c>
      <c r="D117" s="277" t="s">
        <v>378</v>
      </c>
      <c r="E117" s="278"/>
      <c r="F117" s="278"/>
      <c r="G117" s="296">
        <f aca="true" t="shared" si="15" ref="G117:I118">G118</f>
        <v>40.9</v>
      </c>
      <c r="H117" s="296">
        <f t="shared" si="15"/>
        <v>40.9</v>
      </c>
      <c r="I117" s="296">
        <f t="shared" si="15"/>
        <v>40.9</v>
      </c>
      <c r="J117" s="296">
        <f>SUM(I117*100)/G117</f>
        <v>100</v>
      </c>
      <c r="K117" s="296">
        <f>SUM(I117*100)/H117</f>
        <v>100</v>
      </c>
    </row>
    <row r="118" spans="1:12" s="42" customFormat="1" ht="102" customHeight="1">
      <c r="A118" s="69" t="s">
        <v>471</v>
      </c>
      <c r="B118" s="265" t="s">
        <v>143</v>
      </c>
      <c r="C118" s="265">
        <v>939</v>
      </c>
      <c r="D118" s="300" t="s">
        <v>378</v>
      </c>
      <c r="E118" s="300" t="s">
        <v>379</v>
      </c>
      <c r="F118" s="299"/>
      <c r="G118" s="301">
        <f t="shared" si="15"/>
        <v>40.9</v>
      </c>
      <c r="H118" s="301">
        <f t="shared" si="15"/>
        <v>40.9</v>
      </c>
      <c r="I118" s="301">
        <f t="shared" si="15"/>
        <v>40.9</v>
      </c>
      <c r="J118" s="301">
        <f t="shared" si="8"/>
        <v>100</v>
      </c>
      <c r="K118" s="301">
        <f t="shared" si="9"/>
        <v>100</v>
      </c>
      <c r="L118" s="142"/>
    </row>
    <row r="119" spans="1:12" s="42" customFormat="1" ht="33" customHeight="1">
      <c r="A119" s="69" t="s">
        <v>937</v>
      </c>
      <c r="B119" s="264" t="s">
        <v>164</v>
      </c>
      <c r="C119" s="264">
        <v>939</v>
      </c>
      <c r="D119" s="275" t="s">
        <v>378</v>
      </c>
      <c r="E119" s="275" t="s">
        <v>379</v>
      </c>
      <c r="F119" s="276" t="s">
        <v>934</v>
      </c>
      <c r="G119" s="157">
        <f>SUM(G120)</f>
        <v>40.9</v>
      </c>
      <c r="H119" s="157">
        <f>SUM(H120)</f>
        <v>40.9</v>
      </c>
      <c r="I119" s="157">
        <f>SUM(I120)</f>
        <v>40.9</v>
      </c>
      <c r="J119" s="156">
        <f>SUM(I119*100)/G119</f>
        <v>100</v>
      </c>
      <c r="K119" s="156">
        <f>SUM(I119*100)/H119</f>
        <v>100</v>
      </c>
      <c r="L119" s="142"/>
    </row>
    <row r="120" spans="1:12" s="42" customFormat="1" ht="33" customHeight="1">
      <c r="A120" s="69" t="s">
        <v>938</v>
      </c>
      <c r="B120" s="264" t="s">
        <v>115</v>
      </c>
      <c r="C120" s="264">
        <v>939</v>
      </c>
      <c r="D120" s="275" t="s">
        <v>378</v>
      </c>
      <c r="E120" s="275" t="s">
        <v>379</v>
      </c>
      <c r="F120" s="276" t="s">
        <v>933</v>
      </c>
      <c r="G120" s="157">
        <f>SUM(отчет!C217)</f>
        <v>40.9</v>
      </c>
      <c r="H120" s="157">
        <f>SUM(G120)</f>
        <v>40.9</v>
      </c>
      <c r="I120" s="157">
        <f>SUM(отчет!D217)</f>
        <v>40.9</v>
      </c>
      <c r="J120" s="156">
        <f t="shared" si="8"/>
        <v>100</v>
      </c>
      <c r="K120" s="156">
        <f t="shared" si="9"/>
        <v>100</v>
      </c>
      <c r="L120" s="142"/>
    </row>
    <row r="121" spans="1:11" ht="27.75" customHeight="1">
      <c r="A121" s="302" t="s">
        <v>971</v>
      </c>
      <c r="B121" s="266" t="s">
        <v>285</v>
      </c>
      <c r="C121" s="266">
        <v>939</v>
      </c>
      <c r="D121" s="277" t="s">
        <v>507</v>
      </c>
      <c r="E121" s="278"/>
      <c r="F121" s="278"/>
      <c r="G121" s="296">
        <f>G122+G125+G128+G131+G134</f>
        <v>4151.900000000001</v>
      </c>
      <c r="H121" s="296">
        <f>H122+H125+H128+H131+H134</f>
        <v>4151.900000000001</v>
      </c>
      <c r="I121" s="296">
        <f>I122+I125+I128+I131+I134</f>
        <v>2993</v>
      </c>
      <c r="J121" s="296">
        <f t="shared" si="8"/>
        <v>72.08747802211035</v>
      </c>
      <c r="K121" s="296">
        <f t="shared" si="9"/>
        <v>72.08747802211035</v>
      </c>
    </row>
    <row r="122" spans="1:12" s="42" customFormat="1" ht="33" customHeight="1">
      <c r="A122" s="303" t="s">
        <v>475</v>
      </c>
      <c r="B122" s="267" t="s">
        <v>136</v>
      </c>
      <c r="C122" s="267" t="s">
        <v>953</v>
      </c>
      <c r="D122" s="300" t="s">
        <v>507</v>
      </c>
      <c r="E122" s="300" t="s">
        <v>508</v>
      </c>
      <c r="F122" s="299"/>
      <c r="G122" s="301">
        <f>G123</f>
        <v>1246</v>
      </c>
      <c r="H122" s="301">
        <f>H123</f>
        <v>1246</v>
      </c>
      <c r="I122" s="301">
        <f>I123</f>
        <v>1098.4</v>
      </c>
      <c r="J122" s="301">
        <v>0</v>
      </c>
      <c r="K122" s="301">
        <v>0</v>
      </c>
      <c r="L122" s="142"/>
    </row>
    <row r="123" spans="1:12" s="42" customFormat="1" ht="33" customHeight="1">
      <c r="A123" s="69" t="s">
        <v>941</v>
      </c>
      <c r="B123" s="264" t="s">
        <v>164</v>
      </c>
      <c r="C123" s="264">
        <v>939</v>
      </c>
      <c r="D123" s="155" t="s">
        <v>507</v>
      </c>
      <c r="E123" s="155" t="s">
        <v>508</v>
      </c>
      <c r="F123" s="163" t="s">
        <v>934</v>
      </c>
      <c r="G123" s="157">
        <f>SUM(G124)</f>
        <v>1246</v>
      </c>
      <c r="H123" s="157">
        <f>SUM(H124)</f>
        <v>1246</v>
      </c>
      <c r="I123" s="157">
        <f>SUM(I124)</f>
        <v>1098.4</v>
      </c>
      <c r="J123" s="156">
        <v>0</v>
      </c>
      <c r="K123" s="156">
        <v>0</v>
      </c>
      <c r="L123" s="142"/>
    </row>
    <row r="124" spans="1:12" s="42" customFormat="1" ht="33" customHeight="1">
      <c r="A124" s="69" t="s">
        <v>942</v>
      </c>
      <c r="B124" s="264" t="s">
        <v>115</v>
      </c>
      <c r="C124" s="264">
        <v>939</v>
      </c>
      <c r="D124" s="155" t="s">
        <v>507</v>
      </c>
      <c r="E124" s="155" t="s">
        <v>508</v>
      </c>
      <c r="F124" s="163" t="s">
        <v>933</v>
      </c>
      <c r="G124" s="157">
        <f>SUM(отчет!C222)</f>
        <v>1246</v>
      </c>
      <c r="H124" s="157">
        <f>SUM(G124)</f>
        <v>1246</v>
      </c>
      <c r="I124" s="157">
        <f>SUM(отчет!D222)</f>
        <v>1098.4</v>
      </c>
      <c r="J124" s="156">
        <v>0</v>
      </c>
      <c r="K124" s="156">
        <v>0</v>
      </c>
      <c r="L124" s="142"/>
    </row>
    <row r="125" spans="1:11" ht="60.75" customHeight="1">
      <c r="A125" s="69" t="s">
        <v>485</v>
      </c>
      <c r="B125" s="265" t="s">
        <v>843</v>
      </c>
      <c r="C125" s="265">
        <v>939</v>
      </c>
      <c r="D125" s="300" t="s">
        <v>507</v>
      </c>
      <c r="E125" s="300" t="s">
        <v>371</v>
      </c>
      <c r="F125" s="299"/>
      <c r="G125" s="301">
        <f aca="true" t="shared" si="16" ref="G125:I126">SUM(G126)</f>
        <v>1196.8</v>
      </c>
      <c r="H125" s="301">
        <f t="shared" si="16"/>
        <v>1196.8</v>
      </c>
      <c r="I125" s="301">
        <f t="shared" si="16"/>
        <v>940.7</v>
      </c>
      <c r="J125" s="301">
        <f aca="true" t="shared" si="17" ref="J125:J133">SUM(I125*100)/G125</f>
        <v>78.60127005347594</v>
      </c>
      <c r="K125" s="301">
        <f aca="true" t="shared" si="18" ref="K125:K133">SUM(I125*100)/H125</f>
        <v>78.60127005347594</v>
      </c>
    </row>
    <row r="126" spans="1:11" ht="33" customHeight="1">
      <c r="A126" s="69" t="s">
        <v>943</v>
      </c>
      <c r="B126" s="264" t="s">
        <v>164</v>
      </c>
      <c r="C126" s="264">
        <v>939</v>
      </c>
      <c r="D126" s="275" t="s">
        <v>507</v>
      </c>
      <c r="E126" s="275" t="s">
        <v>371</v>
      </c>
      <c r="F126" s="276" t="s">
        <v>934</v>
      </c>
      <c r="G126" s="157">
        <f t="shared" si="16"/>
        <v>1196.8</v>
      </c>
      <c r="H126" s="157">
        <f t="shared" si="16"/>
        <v>1196.8</v>
      </c>
      <c r="I126" s="157">
        <f t="shared" si="16"/>
        <v>940.7</v>
      </c>
      <c r="J126" s="156">
        <f>SUM(I126*100)/G126</f>
        <v>78.60127005347594</v>
      </c>
      <c r="K126" s="156">
        <f>SUM(I126*100)/H126</f>
        <v>78.60127005347594</v>
      </c>
    </row>
    <row r="127" spans="1:11" ht="33" customHeight="1">
      <c r="A127" s="69" t="s">
        <v>944</v>
      </c>
      <c r="B127" s="264" t="s">
        <v>115</v>
      </c>
      <c r="C127" s="264">
        <v>939</v>
      </c>
      <c r="D127" s="275" t="s">
        <v>507</v>
      </c>
      <c r="E127" s="275" t="s">
        <v>371</v>
      </c>
      <c r="F127" s="276" t="s">
        <v>933</v>
      </c>
      <c r="G127" s="157">
        <f>SUM(отчет!C226)</f>
        <v>1196.8</v>
      </c>
      <c r="H127" s="157">
        <f>SUM(G127)</f>
        <v>1196.8</v>
      </c>
      <c r="I127" s="157">
        <f>SUM(отчет!D226)</f>
        <v>940.7</v>
      </c>
      <c r="J127" s="156">
        <f t="shared" si="17"/>
        <v>78.60127005347594</v>
      </c>
      <c r="K127" s="156">
        <f t="shared" si="18"/>
        <v>78.60127005347594</v>
      </c>
    </row>
    <row r="128" spans="1:11" ht="61.5" customHeight="1">
      <c r="A128" s="69" t="s">
        <v>486</v>
      </c>
      <c r="B128" s="265" t="s">
        <v>138</v>
      </c>
      <c r="C128" s="265">
        <v>939</v>
      </c>
      <c r="D128" s="300" t="s">
        <v>507</v>
      </c>
      <c r="E128" s="300" t="s">
        <v>509</v>
      </c>
      <c r="F128" s="299"/>
      <c r="G128" s="301">
        <f aca="true" t="shared" si="19" ref="G128:I129">SUM(G129)</f>
        <v>311</v>
      </c>
      <c r="H128" s="301">
        <f t="shared" si="19"/>
        <v>311</v>
      </c>
      <c r="I128" s="301">
        <f t="shared" si="19"/>
        <v>209.6</v>
      </c>
      <c r="J128" s="301">
        <f t="shared" si="17"/>
        <v>67.39549839228296</v>
      </c>
      <c r="K128" s="301">
        <f t="shared" si="18"/>
        <v>67.39549839228296</v>
      </c>
    </row>
    <row r="129" spans="1:11" ht="33" customHeight="1">
      <c r="A129" s="69" t="s">
        <v>945</v>
      </c>
      <c r="B129" s="264" t="s">
        <v>164</v>
      </c>
      <c r="C129" s="264">
        <v>939</v>
      </c>
      <c r="D129" s="275" t="s">
        <v>507</v>
      </c>
      <c r="E129" s="275" t="s">
        <v>509</v>
      </c>
      <c r="F129" s="276" t="s">
        <v>934</v>
      </c>
      <c r="G129" s="157">
        <f t="shared" si="19"/>
        <v>311</v>
      </c>
      <c r="H129" s="157">
        <f t="shared" si="19"/>
        <v>311</v>
      </c>
      <c r="I129" s="157">
        <f t="shared" si="19"/>
        <v>209.6</v>
      </c>
      <c r="J129" s="156">
        <f>SUM(I129*100)/G129</f>
        <v>67.39549839228296</v>
      </c>
      <c r="K129" s="156">
        <f>SUM(I129*100)/H129</f>
        <v>67.39549839228296</v>
      </c>
    </row>
    <row r="130" spans="1:11" ht="33" customHeight="1">
      <c r="A130" s="69" t="s">
        <v>946</v>
      </c>
      <c r="B130" s="264" t="s">
        <v>115</v>
      </c>
      <c r="C130" s="264">
        <v>939</v>
      </c>
      <c r="D130" s="275" t="s">
        <v>507</v>
      </c>
      <c r="E130" s="275" t="s">
        <v>509</v>
      </c>
      <c r="F130" s="276" t="s">
        <v>933</v>
      </c>
      <c r="G130" s="157">
        <f>SUM(отчет!C230)</f>
        <v>311</v>
      </c>
      <c r="H130" s="157">
        <f>SUM(G130)</f>
        <v>311</v>
      </c>
      <c r="I130" s="157">
        <f>SUM(отчет!D230)</f>
        <v>209.6</v>
      </c>
      <c r="J130" s="156">
        <f t="shared" si="17"/>
        <v>67.39549839228296</v>
      </c>
      <c r="K130" s="156">
        <f t="shared" si="18"/>
        <v>67.39549839228296</v>
      </c>
    </row>
    <row r="131" spans="1:11" ht="62.25" customHeight="1">
      <c r="A131" s="69" t="s">
        <v>487</v>
      </c>
      <c r="B131" s="265" t="s">
        <v>139</v>
      </c>
      <c r="C131" s="265">
        <v>939</v>
      </c>
      <c r="D131" s="300" t="s">
        <v>507</v>
      </c>
      <c r="E131" s="300" t="s">
        <v>853</v>
      </c>
      <c r="F131" s="299"/>
      <c r="G131" s="301">
        <f aca="true" t="shared" si="20" ref="G131:I132">SUM(G132)</f>
        <v>185.3</v>
      </c>
      <c r="H131" s="301">
        <f t="shared" si="20"/>
        <v>185.3</v>
      </c>
      <c r="I131" s="301">
        <f t="shared" si="20"/>
        <v>185.2</v>
      </c>
      <c r="J131" s="301">
        <f t="shared" si="17"/>
        <v>99.94603345925526</v>
      </c>
      <c r="K131" s="301">
        <f t="shared" si="18"/>
        <v>99.94603345925526</v>
      </c>
    </row>
    <row r="132" spans="1:11" ht="33" customHeight="1">
      <c r="A132" s="69" t="s">
        <v>981</v>
      </c>
      <c r="B132" s="264" t="s">
        <v>164</v>
      </c>
      <c r="C132" s="264">
        <v>939</v>
      </c>
      <c r="D132" s="275" t="s">
        <v>507</v>
      </c>
      <c r="E132" s="275" t="s">
        <v>853</v>
      </c>
      <c r="F132" s="276" t="s">
        <v>934</v>
      </c>
      <c r="G132" s="157">
        <f t="shared" si="20"/>
        <v>185.3</v>
      </c>
      <c r="H132" s="157">
        <f t="shared" si="20"/>
        <v>185.3</v>
      </c>
      <c r="I132" s="157">
        <f t="shared" si="20"/>
        <v>185.2</v>
      </c>
      <c r="J132" s="156">
        <f>SUM(I132*100)/G132</f>
        <v>99.94603345925526</v>
      </c>
      <c r="K132" s="156">
        <f>SUM(I132*100)/H132</f>
        <v>99.94603345925526</v>
      </c>
    </row>
    <row r="133" spans="1:11" ht="33" customHeight="1">
      <c r="A133" s="69" t="s">
        <v>982</v>
      </c>
      <c r="B133" s="264" t="s">
        <v>115</v>
      </c>
      <c r="C133" s="264">
        <v>939</v>
      </c>
      <c r="D133" s="275" t="s">
        <v>507</v>
      </c>
      <c r="E133" s="275" t="s">
        <v>853</v>
      </c>
      <c r="F133" s="276" t="s">
        <v>933</v>
      </c>
      <c r="G133" s="157">
        <f>SUM(отчет!C234)</f>
        <v>185.3</v>
      </c>
      <c r="H133" s="157">
        <f>SUM(G133)</f>
        <v>185.3</v>
      </c>
      <c r="I133" s="157">
        <f>SUM(отчет!D234)</f>
        <v>185.2</v>
      </c>
      <c r="J133" s="156">
        <f t="shared" si="17"/>
        <v>99.94603345925526</v>
      </c>
      <c r="K133" s="156">
        <f t="shared" si="18"/>
        <v>99.94603345925526</v>
      </c>
    </row>
    <row r="134" spans="1:11" ht="58.5" customHeight="1">
      <c r="A134" s="69" t="s">
        <v>488</v>
      </c>
      <c r="B134" s="265" t="s">
        <v>510</v>
      </c>
      <c r="C134" s="265">
        <v>939</v>
      </c>
      <c r="D134" s="300" t="s">
        <v>507</v>
      </c>
      <c r="E134" s="300" t="s">
        <v>511</v>
      </c>
      <c r="F134" s="299"/>
      <c r="G134" s="301">
        <f aca="true" t="shared" si="21" ref="G134:I135">SUM(G135)</f>
        <v>1212.8</v>
      </c>
      <c r="H134" s="301">
        <f t="shared" si="21"/>
        <v>1212.8</v>
      </c>
      <c r="I134" s="301">
        <f t="shared" si="21"/>
        <v>559.1</v>
      </c>
      <c r="J134" s="301">
        <f aca="true" t="shared" si="22" ref="J134:J177">SUM(I134*100)/G134</f>
        <v>46.09993403693932</v>
      </c>
      <c r="K134" s="301">
        <f aca="true" t="shared" si="23" ref="K134:K177">SUM(I134*100)/H134</f>
        <v>46.09993403693932</v>
      </c>
    </row>
    <row r="135" spans="1:11" ht="33" customHeight="1">
      <c r="A135" s="69" t="s">
        <v>983</v>
      </c>
      <c r="B135" s="264" t="s">
        <v>164</v>
      </c>
      <c r="C135" s="264">
        <v>939</v>
      </c>
      <c r="D135" s="275" t="s">
        <v>507</v>
      </c>
      <c r="E135" s="275" t="s">
        <v>511</v>
      </c>
      <c r="F135" s="276" t="s">
        <v>934</v>
      </c>
      <c r="G135" s="157">
        <f t="shared" si="21"/>
        <v>1212.8</v>
      </c>
      <c r="H135" s="157">
        <f t="shared" si="21"/>
        <v>1212.8</v>
      </c>
      <c r="I135" s="157">
        <f t="shared" si="21"/>
        <v>559.1</v>
      </c>
      <c r="J135" s="156">
        <f t="shared" si="22"/>
        <v>46.09993403693932</v>
      </c>
      <c r="K135" s="156">
        <f t="shared" si="23"/>
        <v>46.09993403693932</v>
      </c>
    </row>
    <row r="136" spans="1:11" ht="33" customHeight="1">
      <c r="A136" s="69" t="s">
        <v>984</v>
      </c>
      <c r="B136" s="264" t="s">
        <v>115</v>
      </c>
      <c r="C136" s="264">
        <v>939</v>
      </c>
      <c r="D136" s="275" t="s">
        <v>507</v>
      </c>
      <c r="E136" s="275" t="s">
        <v>511</v>
      </c>
      <c r="F136" s="276" t="s">
        <v>933</v>
      </c>
      <c r="G136" s="157">
        <f>SUM(отчет!C238)</f>
        <v>1212.8</v>
      </c>
      <c r="H136" s="157">
        <f>SUM(G136)</f>
        <v>1212.8</v>
      </c>
      <c r="I136" s="157">
        <f>SUM(отчет!D238)</f>
        <v>559.1</v>
      </c>
      <c r="J136" s="156">
        <f t="shared" si="22"/>
        <v>46.09993403693932</v>
      </c>
      <c r="K136" s="156">
        <f t="shared" si="23"/>
        <v>46.09993403693932</v>
      </c>
    </row>
    <row r="137" spans="1:11" ht="32.25" customHeight="1">
      <c r="A137" s="135" t="s">
        <v>966</v>
      </c>
      <c r="B137" s="262" t="s">
        <v>82</v>
      </c>
      <c r="C137" s="262">
        <v>939</v>
      </c>
      <c r="D137" s="273" t="s">
        <v>533</v>
      </c>
      <c r="E137" s="272"/>
      <c r="F137" s="273"/>
      <c r="G137" s="274">
        <f>SUM(G138)</f>
        <v>8349.7</v>
      </c>
      <c r="H137" s="274">
        <f>SUM(H138)</f>
        <v>8349.7</v>
      </c>
      <c r="I137" s="274">
        <f>SUM(I138)</f>
        <v>8344.5</v>
      </c>
      <c r="J137" s="296">
        <f t="shared" si="22"/>
        <v>99.93772231337653</v>
      </c>
      <c r="K137" s="296">
        <f t="shared" si="23"/>
        <v>99.93772231337653</v>
      </c>
    </row>
    <row r="138" spans="1:11" ht="27.75" customHeight="1">
      <c r="A138" s="302" t="s">
        <v>970</v>
      </c>
      <c r="B138" s="266" t="s">
        <v>949</v>
      </c>
      <c r="C138" s="266">
        <v>939</v>
      </c>
      <c r="D138" s="277" t="s">
        <v>380</v>
      </c>
      <c r="E138" s="278"/>
      <c r="F138" s="278"/>
      <c r="G138" s="296">
        <f>G139+G142+G145</f>
        <v>8349.7</v>
      </c>
      <c r="H138" s="296">
        <f>H139+H142+H145</f>
        <v>8349.7</v>
      </c>
      <c r="I138" s="296">
        <f>I139+I142+I145</f>
        <v>8344.5</v>
      </c>
      <c r="J138" s="296">
        <f t="shared" si="22"/>
        <v>99.93772231337653</v>
      </c>
      <c r="K138" s="296">
        <f t="shared" si="23"/>
        <v>99.93772231337653</v>
      </c>
    </row>
    <row r="139" spans="1:11" ht="51.75" customHeight="1">
      <c r="A139" s="11" t="s">
        <v>471</v>
      </c>
      <c r="B139" s="265" t="s">
        <v>144</v>
      </c>
      <c r="C139" s="265">
        <v>939</v>
      </c>
      <c r="D139" s="300" t="s">
        <v>380</v>
      </c>
      <c r="E139" s="300" t="s">
        <v>381</v>
      </c>
      <c r="F139" s="299"/>
      <c r="G139" s="301">
        <f>G140</f>
        <v>4123.6</v>
      </c>
      <c r="H139" s="301">
        <f>H140</f>
        <v>4123.6</v>
      </c>
      <c r="I139" s="301">
        <f>I140</f>
        <v>4119.3</v>
      </c>
      <c r="J139" s="301">
        <f t="shared" si="22"/>
        <v>99.89572218449898</v>
      </c>
      <c r="K139" s="301">
        <f t="shared" si="23"/>
        <v>99.89572218449898</v>
      </c>
    </row>
    <row r="140" spans="1:11" ht="33" customHeight="1">
      <c r="A140" s="143" t="s">
        <v>937</v>
      </c>
      <c r="B140" s="264" t="s">
        <v>164</v>
      </c>
      <c r="C140" s="264">
        <v>939</v>
      </c>
      <c r="D140" s="275" t="s">
        <v>380</v>
      </c>
      <c r="E140" s="275" t="s">
        <v>381</v>
      </c>
      <c r="F140" s="276" t="s">
        <v>934</v>
      </c>
      <c r="G140" s="157">
        <f>SUM(G141)</f>
        <v>4123.6</v>
      </c>
      <c r="H140" s="157">
        <f>SUM(H141)</f>
        <v>4123.6</v>
      </c>
      <c r="I140" s="157">
        <f>SUM(I141)</f>
        <v>4119.3</v>
      </c>
      <c r="J140" s="156">
        <f t="shared" si="22"/>
        <v>99.89572218449898</v>
      </c>
      <c r="K140" s="156">
        <f t="shared" si="23"/>
        <v>99.89572218449898</v>
      </c>
    </row>
    <row r="141" spans="1:11" ht="33" customHeight="1">
      <c r="A141" s="143" t="s">
        <v>938</v>
      </c>
      <c r="B141" s="264" t="s">
        <v>115</v>
      </c>
      <c r="C141" s="264">
        <v>939</v>
      </c>
      <c r="D141" s="275" t="s">
        <v>380</v>
      </c>
      <c r="E141" s="275" t="s">
        <v>381</v>
      </c>
      <c r="F141" s="276" t="s">
        <v>933</v>
      </c>
      <c r="G141" s="157">
        <f>SUM(отчет!C244)</f>
        <v>4123.6</v>
      </c>
      <c r="H141" s="157">
        <f>SUM(G141)</f>
        <v>4123.6</v>
      </c>
      <c r="I141" s="157">
        <f>SUM(отчет!D244)</f>
        <v>4119.3</v>
      </c>
      <c r="J141" s="156">
        <f t="shared" si="22"/>
        <v>99.89572218449898</v>
      </c>
      <c r="K141" s="156">
        <f t="shared" si="23"/>
        <v>99.89572218449898</v>
      </c>
    </row>
    <row r="142" spans="1:11" s="42" customFormat="1" ht="40.5" customHeight="1">
      <c r="A142" s="11" t="s">
        <v>472</v>
      </c>
      <c r="B142" s="265" t="s">
        <v>122</v>
      </c>
      <c r="C142" s="265">
        <v>939</v>
      </c>
      <c r="D142" s="300" t="s">
        <v>380</v>
      </c>
      <c r="E142" s="300" t="s">
        <v>382</v>
      </c>
      <c r="F142" s="299"/>
      <c r="G142" s="301">
        <f>G143</f>
        <v>3382.9</v>
      </c>
      <c r="H142" s="301">
        <f>H143</f>
        <v>3382.9</v>
      </c>
      <c r="I142" s="301">
        <f>I143</f>
        <v>3382.1</v>
      </c>
      <c r="J142" s="301">
        <f t="shared" si="22"/>
        <v>99.97635165095036</v>
      </c>
      <c r="K142" s="301">
        <f t="shared" si="23"/>
        <v>99.97635165095036</v>
      </c>
    </row>
    <row r="143" spans="1:11" s="42" customFormat="1" ht="33" customHeight="1">
      <c r="A143" s="143" t="s">
        <v>954</v>
      </c>
      <c r="B143" s="264" t="s">
        <v>164</v>
      </c>
      <c r="C143" s="264">
        <v>939</v>
      </c>
      <c r="D143" s="275" t="s">
        <v>380</v>
      </c>
      <c r="E143" s="275" t="s">
        <v>382</v>
      </c>
      <c r="F143" s="276" t="s">
        <v>934</v>
      </c>
      <c r="G143" s="157">
        <f>SUM(G144)</f>
        <v>3382.9</v>
      </c>
      <c r="H143" s="157">
        <f>SUM(H144)</f>
        <v>3382.9</v>
      </c>
      <c r="I143" s="157">
        <f>SUM(I144)</f>
        <v>3382.1</v>
      </c>
      <c r="J143" s="156">
        <f t="shared" si="22"/>
        <v>99.97635165095036</v>
      </c>
      <c r="K143" s="156">
        <f t="shared" si="23"/>
        <v>99.97635165095036</v>
      </c>
    </row>
    <row r="144" spans="1:11" s="42" customFormat="1" ht="33" customHeight="1">
      <c r="A144" s="143" t="s">
        <v>955</v>
      </c>
      <c r="B144" s="264" t="s">
        <v>115</v>
      </c>
      <c r="C144" s="264">
        <v>939</v>
      </c>
      <c r="D144" s="275" t="s">
        <v>380</v>
      </c>
      <c r="E144" s="275" t="s">
        <v>382</v>
      </c>
      <c r="F144" s="276" t="s">
        <v>933</v>
      </c>
      <c r="G144" s="157">
        <f>SUM(отчет!C248)</f>
        <v>3382.9</v>
      </c>
      <c r="H144" s="157">
        <f>SUM(G144)</f>
        <v>3382.9</v>
      </c>
      <c r="I144" s="157">
        <f>SUM(отчет!D248)</f>
        <v>3382.1</v>
      </c>
      <c r="J144" s="156">
        <f t="shared" si="22"/>
        <v>99.97635165095036</v>
      </c>
      <c r="K144" s="156">
        <f t="shared" si="23"/>
        <v>99.97635165095036</v>
      </c>
    </row>
    <row r="145" spans="1:11" s="42" customFormat="1" ht="32.25" customHeight="1">
      <c r="A145" s="11" t="s">
        <v>473</v>
      </c>
      <c r="B145" s="265" t="s">
        <v>122</v>
      </c>
      <c r="C145" s="265">
        <v>939</v>
      </c>
      <c r="D145" s="300" t="s">
        <v>380</v>
      </c>
      <c r="E145" s="300" t="s">
        <v>512</v>
      </c>
      <c r="F145" s="299"/>
      <c r="G145" s="301">
        <f>G146</f>
        <v>843.2</v>
      </c>
      <c r="H145" s="301">
        <f>H146</f>
        <v>843.2</v>
      </c>
      <c r="I145" s="301">
        <f>I146</f>
        <v>843.1</v>
      </c>
      <c r="J145" s="301">
        <f t="shared" si="22"/>
        <v>99.9881404174573</v>
      </c>
      <c r="K145" s="301">
        <f t="shared" si="23"/>
        <v>99.9881404174573</v>
      </c>
    </row>
    <row r="146" spans="1:11" s="42" customFormat="1" ht="33" customHeight="1">
      <c r="A146" s="143" t="s">
        <v>973</v>
      </c>
      <c r="B146" s="264" t="s">
        <v>164</v>
      </c>
      <c r="C146" s="264">
        <v>939</v>
      </c>
      <c r="D146" s="275" t="s">
        <v>380</v>
      </c>
      <c r="E146" s="275" t="s">
        <v>512</v>
      </c>
      <c r="F146" s="276" t="s">
        <v>934</v>
      </c>
      <c r="G146" s="157">
        <f>SUM(G147)</f>
        <v>843.2</v>
      </c>
      <c r="H146" s="157">
        <f>SUM(H147)</f>
        <v>843.2</v>
      </c>
      <c r="I146" s="157">
        <f>SUM(I147)</f>
        <v>843.1</v>
      </c>
      <c r="J146" s="156">
        <f t="shared" si="22"/>
        <v>99.9881404174573</v>
      </c>
      <c r="K146" s="156">
        <f t="shared" si="23"/>
        <v>99.9881404174573</v>
      </c>
    </row>
    <row r="147" spans="1:11" s="42" customFormat="1" ht="33" customHeight="1">
      <c r="A147" s="143" t="s">
        <v>974</v>
      </c>
      <c r="B147" s="264" t="s">
        <v>115</v>
      </c>
      <c r="C147" s="264">
        <v>939</v>
      </c>
      <c r="D147" s="275" t="s">
        <v>380</v>
      </c>
      <c r="E147" s="275" t="s">
        <v>512</v>
      </c>
      <c r="F147" s="276" t="s">
        <v>933</v>
      </c>
      <c r="G147" s="157">
        <f>SUM(отчет!C252)</f>
        <v>843.2</v>
      </c>
      <c r="H147" s="157">
        <f>SUM(G147)</f>
        <v>843.2</v>
      </c>
      <c r="I147" s="157">
        <f>SUM(отчет!D252)</f>
        <v>843.1</v>
      </c>
      <c r="J147" s="156">
        <f t="shared" si="22"/>
        <v>99.9881404174573</v>
      </c>
      <c r="K147" s="156">
        <f t="shared" si="23"/>
        <v>99.9881404174573</v>
      </c>
    </row>
    <row r="148" spans="1:11" ht="32.25" customHeight="1">
      <c r="A148" s="135" t="s">
        <v>967</v>
      </c>
      <c r="B148" s="262" t="s">
        <v>19</v>
      </c>
      <c r="C148" s="262">
        <v>939</v>
      </c>
      <c r="D148" s="273" t="s">
        <v>535</v>
      </c>
      <c r="E148" s="272"/>
      <c r="F148" s="273"/>
      <c r="G148" s="274">
        <f>SUM(G149+G153+G157)</f>
        <v>14556.9</v>
      </c>
      <c r="H148" s="274">
        <f>SUM(H149+H153+H157)</f>
        <v>14556.9</v>
      </c>
      <c r="I148" s="274">
        <f>SUM(I149+I153+I157)</f>
        <v>14553.4</v>
      </c>
      <c r="J148" s="296">
        <f t="shared" si="22"/>
        <v>99.97595641929257</v>
      </c>
      <c r="K148" s="296">
        <f t="shared" si="23"/>
        <v>99.97595641929257</v>
      </c>
    </row>
    <row r="149" spans="1:11" ht="28.5" customHeight="1">
      <c r="A149" s="302" t="s">
        <v>970</v>
      </c>
      <c r="B149" s="266" t="s">
        <v>319</v>
      </c>
      <c r="C149" s="266">
        <v>939</v>
      </c>
      <c r="D149" s="277" t="s">
        <v>513</v>
      </c>
      <c r="E149" s="278"/>
      <c r="F149" s="278"/>
      <c r="G149" s="296">
        <f>G150</f>
        <v>448.1</v>
      </c>
      <c r="H149" s="296">
        <f>H150</f>
        <v>448.1</v>
      </c>
      <c r="I149" s="296">
        <f>I150</f>
        <v>448</v>
      </c>
      <c r="J149" s="296">
        <f t="shared" si="22"/>
        <v>99.97768355277839</v>
      </c>
      <c r="K149" s="296">
        <f t="shared" si="23"/>
        <v>99.97768355277839</v>
      </c>
    </row>
    <row r="150" spans="1:11" s="42" customFormat="1" ht="156" customHeight="1">
      <c r="A150" s="11" t="s">
        <v>471</v>
      </c>
      <c r="B150" s="265" t="s">
        <v>145</v>
      </c>
      <c r="C150" s="265">
        <v>939</v>
      </c>
      <c r="D150" s="300" t="s">
        <v>513</v>
      </c>
      <c r="E150" s="299" t="s">
        <v>514</v>
      </c>
      <c r="F150" s="299"/>
      <c r="G150" s="301">
        <f aca="true" t="shared" si="24" ref="G150:I151">SUM(G151)</f>
        <v>448.1</v>
      </c>
      <c r="H150" s="301">
        <f t="shared" si="24"/>
        <v>448.1</v>
      </c>
      <c r="I150" s="301">
        <f t="shared" si="24"/>
        <v>448</v>
      </c>
      <c r="J150" s="301">
        <f t="shared" si="22"/>
        <v>99.97768355277839</v>
      </c>
      <c r="K150" s="301">
        <f t="shared" si="23"/>
        <v>99.97768355277839</v>
      </c>
    </row>
    <row r="151" spans="1:11" s="42" customFormat="1" ht="18" customHeight="1">
      <c r="A151" s="143" t="s">
        <v>937</v>
      </c>
      <c r="B151" s="264" t="s">
        <v>256</v>
      </c>
      <c r="C151" s="264">
        <v>939</v>
      </c>
      <c r="D151" s="155" t="s">
        <v>513</v>
      </c>
      <c r="E151" s="163" t="s">
        <v>514</v>
      </c>
      <c r="F151" s="163" t="s">
        <v>950</v>
      </c>
      <c r="G151" s="156">
        <f t="shared" si="24"/>
        <v>448.1</v>
      </c>
      <c r="H151" s="156">
        <f t="shared" si="24"/>
        <v>448.1</v>
      </c>
      <c r="I151" s="156">
        <f t="shared" si="24"/>
        <v>448</v>
      </c>
      <c r="J151" s="156">
        <f t="shared" si="22"/>
        <v>99.97768355277839</v>
      </c>
      <c r="K151" s="156">
        <f t="shared" si="23"/>
        <v>99.97768355277839</v>
      </c>
    </row>
    <row r="152" spans="1:11" s="42" customFormat="1" ht="18" customHeight="1">
      <c r="A152" s="143" t="s">
        <v>938</v>
      </c>
      <c r="B152" s="264" t="s">
        <v>119</v>
      </c>
      <c r="C152" s="264">
        <v>939</v>
      </c>
      <c r="D152" s="155" t="s">
        <v>513</v>
      </c>
      <c r="E152" s="163" t="s">
        <v>514</v>
      </c>
      <c r="F152" s="163" t="s">
        <v>951</v>
      </c>
      <c r="G152" s="156">
        <f>SUM(отчет!C258)</f>
        <v>448.1</v>
      </c>
      <c r="H152" s="156">
        <f>SUM(G152)</f>
        <v>448.1</v>
      </c>
      <c r="I152" s="156">
        <f>SUM(отчет!D258)</f>
        <v>448</v>
      </c>
      <c r="J152" s="156">
        <f t="shared" si="22"/>
        <v>99.97768355277839</v>
      </c>
      <c r="K152" s="156">
        <f t="shared" si="23"/>
        <v>99.97768355277839</v>
      </c>
    </row>
    <row r="153" spans="1:11" ht="34.5" customHeight="1">
      <c r="A153" s="302" t="s">
        <v>971</v>
      </c>
      <c r="B153" s="266" t="s">
        <v>319</v>
      </c>
      <c r="C153" s="266">
        <v>939</v>
      </c>
      <c r="D153" s="277" t="s">
        <v>826</v>
      </c>
      <c r="E153" s="278"/>
      <c r="F153" s="278"/>
      <c r="G153" s="296">
        <f>G154</f>
        <v>883.5</v>
      </c>
      <c r="H153" s="296">
        <f>H154</f>
        <v>883.5</v>
      </c>
      <c r="I153" s="296">
        <f>I154</f>
        <v>883.5</v>
      </c>
      <c r="J153" s="296">
        <f t="shared" si="22"/>
        <v>100</v>
      </c>
      <c r="K153" s="296">
        <f t="shared" si="23"/>
        <v>100</v>
      </c>
    </row>
    <row r="154" spans="1:11" s="42" customFormat="1" ht="159" customHeight="1">
      <c r="A154" s="11" t="s">
        <v>475</v>
      </c>
      <c r="B154" s="265" t="s">
        <v>145</v>
      </c>
      <c r="C154" s="265">
        <v>939</v>
      </c>
      <c r="D154" s="300" t="s">
        <v>826</v>
      </c>
      <c r="E154" s="299" t="s">
        <v>514</v>
      </c>
      <c r="F154" s="299"/>
      <c r="G154" s="301">
        <f aca="true" t="shared" si="25" ref="G154:I155">SUM(G155)</f>
        <v>883.5</v>
      </c>
      <c r="H154" s="301">
        <f t="shared" si="25"/>
        <v>883.5</v>
      </c>
      <c r="I154" s="301">
        <f t="shared" si="25"/>
        <v>883.5</v>
      </c>
      <c r="J154" s="301">
        <f t="shared" si="22"/>
        <v>100</v>
      </c>
      <c r="K154" s="301">
        <f t="shared" si="23"/>
        <v>100</v>
      </c>
    </row>
    <row r="155" spans="1:11" s="42" customFormat="1" ht="18" customHeight="1">
      <c r="A155" s="143" t="s">
        <v>941</v>
      </c>
      <c r="B155" s="264" t="s">
        <v>256</v>
      </c>
      <c r="C155" s="264">
        <v>939</v>
      </c>
      <c r="D155" s="155" t="s">
        <v>826</v>
      </c>
      <c r="E155" s="163" t="s">
        <v>514</v>
      </c>
      <c r="F155" s="163" t="s">
        <v>950</v>
      </c>
      <c r="G155" s="156">
        <f t="shared" si="25"/>
        <v>883.5</v>
      </c>
      <c r="H155" s="156">
        <f t="shared" si="25"/>
        <v>883.5</v>
      </c>
      <c r="I155" s="156">
        <f t="shared" si="25"/>
        <v>883.5</v>
      </c>
      <c r="J155" s="156">
        <f t="shared" si="22"/>
        <v>100</v>
      </c>
      <c r="K155" s="156">
        <f t="shared" si="23"/>
        <v>100</v>
      </c>
    </row>
    <row r="156" spans="1:11" s="42" customFormat="1" ht="18" customHeight="1">
      <c r="A156" s="143" t="s">
        <v>942</v>
      </c>
      <c r="B156" s="264" t="s">
        <v>119</v>
      </c>
      <c r="C156" s="264">
        <v>939</v>
      </c>
      <c r="D156" s="155" t="s">
        <v>826</v>
      </c>
      <c r="E156" s="163" t="s">
        <v>514</v>
      </c>
      <c r="F156" s="163" t="s">
        <v>951</v>
      </c>
      <c r="G156" s="156">
        <f>SUM(отчет!C263)</f>
        <v>883.5</v>
      </c>
      <c r="H156" s="156">
        <f>SUM(G156)</f>
        <v>883.5</v>
      </c>
      <c r="I156" s="156">
        <f>SUM(отчет!D263)</f>
        <v>883.5</v>
      </c>
      <c r="J156" s="156">
        <f t="shared" si="22"/>
        <v>100</v>
      </c>
      <c r="K156" s="156">
        <f t="shared" si="23"/>
        <v>100</v>
      </c>
    </row>
    <row r="157" spans="1:11" ht="34.5" customHeight="1">
      <c r="A157" s="302" t="s">
        <v>972</v>
      </c>
      <c r="B157" s="266" t="s">
        <v>29</v>
      </c>
      <c r="C157" s="266">
        <v>939</v>
      </c>
      <c r="D157" s="277" t="s">
        <v>383</v>
      </c>
      <c r="E157" s="278"/>
      <c r="F157" s="278"/>
      <c r="G157" s="296">
        <f>G158+G161</f>
        <v>13225.3</v>
      </c>
      <c r="H157" s="296">
        <f>H158+H161</f>
        <v>13225.3</v>
      </c>
      <c r="I157" s="296">
        <f>I158+I161</f>
        <v>13221.9</v>
      </c>
      <c r="J157" s="296">
        <f t="shared" si="22"/>
        <v>99.974291698487</v>
      </c>
      <c r="K157" s="296">
        <f t="shared" si="23"/>
        <v>99.974291698487</v>
      </c>
    </row>
    <row r="158" spans="1:11" s="42" customFormat="1" ht="46.5" customHeight="1">
      <c r="A158" s="11" t="s">
        <v>476</v>
      </c>
      <c r="B158" s="265" t="s">
        <v>515</v>
      </c>
      <c r="C158" s="265">
        <v>939</v>
      </c>
      <c r="D158" s="300" t="s">
        <v>383</v>
      </c>
      <c r="E158" s="300" t="s">
        <v>516</v>
      </c>
      <c r="F158" s="299"/>
      <c r="G158" s="301">
        <f>G159</f>
        <v>8333.3</v>
      </c>
      <c r="H158" s="301">
        <f>H159</f>
        <v>8333.3</v>
      </c>
      <c r="I158" s="301">
        <f>I159</f>
        <v>8332.5</v>
      </c>
      <c r="J158" s="301">
        <f t="shared" si="22"/>
        <v>99.99039996159985</v>
      </c>
      <c r="K158" s="301">
        <f t="shared" si="23"/>
        <v>99.99039996159985</v>
      </c>
    </row>
    <row r="159" spans="1:11" s="42" customFormat="1" ht="33.75" customHeight="1">
      <c r="A159" s="11" t="s">
        <v>979</v>
      </c>
      <c r="B159" s="264" t="s">
        <v>256</v>
      </c>
      <c r="C159" s="264">
        <v>939</v>
      </c>
      <c r="D159" s="275" t="s">
        <v>383</v>
      </c>
      <c r="E159" s="275" t="s">
        <v>516</v>
      </c>
      <c r="F159" s="276" t="s">
        <v>950</v>
      </c>
      <c r="G159" s="157">
        <f>SUM(G160)</f>
        <v>8333.3</v>
      </c>
      <c r="H159" s="157">
        <f>SUM(H160)</f>
        <v>8333.3</v>
      </c>
      <c r="I159" s="157">
        <f>SUM(I160)</f>
        <v>8332.5</v>
      </c>
      <c r="J159" s="156">
        <f t="shared" si="22"/>
        <v>99.99039996159985</v>
      </c>
      <c r="K159" s="156">
        <f t="shared" si="23"/>
        <v>99.99039996159985</v>
      </c>
    </row>
    <row r="160" spans="1:11" s="42" customFormat="1" ht="33.75" customHeight="1">
      <c r="A160" s="11" t="s">
        <v>980</v>
      </c>
      <c r="B160" s="264" t="s">
        <v>119</v>
      </c>
      <c r="C160" s="264">
        <v>939</v>
      </c>
      <c r="D160" s="275" t="s">
        <v>383</v>
      </c>
      <c r="E160" s="275" t="s">
        <v>516</v>
      </c>
      <c r="F160" s="276" t="s">
        <v>951</v>
      </c>
      <c r="G160" s="157">
        <f>SUM(отчет!C268)</f>
        <v>8333.3</v>
      </c>
      <c r="H160" s="157">
        <f>SUM(G160)</f>
        <v>8333.3</v>
      </c>
      <c r="I160" s="157">
        <f>SUM(отчет!D268)</f>
        <v>8332.5</v>
      </c>
      <c r="J160" s="156">
        <f t="shared" si="22"/>
        <v>99.99039996159985</v>
      </c>
      <c r="K160" s="156">
        <f t="shared" si="23"/>
        <v>99.99039996159985</v>
      </c>
    </row>
    <row r="161" spans="1:11" s="42" customFormat="1" ht="45" customHeight="1">
      <c r="A161" s="11" t="s">
        <v>477</v>
      </c>
      <c r="B161" s="265" t="s">
        <v>517</v>
      </c>
      <c r="C161" s="265">
        <v>939</v>
      </c>
      <c r="D161" s="300" t="s">
        <v>383</v>
      </c>
      <c r="E161" s="300" t="s">
        <v>384</v>
      </c>
      <c r="F161" s="299"/>
      <c r="G161" s="301">
        <f>G162</f>
        <v>4892</v>
      </c>
      <c r="H161" s="301">
        <f>H162</f>
        <v>4892</v>
      </c>
      <c r="I161" s="301">
        <f>I162</f>
        <v>4889.4</v>
      </c>
      <c r="J161" s="301">
        <f t="shared" si="22"/>
        <v>99.94685200327064</v>
      </c>
      <c r="K161" s="301">
        <f t="shared" si="23"/>
        <v>99.94685200327064</v>
      </c>
    </row>
    <row r="162" spans="1:11" s="141" customFormat="1" ht="25.5" customHeight="1">
      <c r="A162" s="11" t="s">
        <v>985</v>
      </c>
      <c r="B162" s="264" t="s">
        <v>256</v>
      </c>
      <c r="C162" s="264">
        <v>939</v>
      </c>
      <c r="D162" s="275" t="s">
        <v>383</v>
      </c>
      <c r="E162" s="275" t="s">
        <v>384</v>
      </c>
      <c r="F162" s="276" t="s">
        <v>950</v>
      </c>
      <c r="G162" s="157">
        <f>SUM(G163)</f>
        <v>4892</v>
      </c>
      <c r="H162" s="157">
        <f>SUM(H163)</f>
        <v>4892</v>
      </c>
      <c r="I162" s="157">
        <f>SUM(I163)</f>
        <v>4889.4</v>
      </c>
      <c r="J162" s="156">
        <f t="shared" si="22"/>
        <v>99.94685200327064</v>
      </c>
      <c r="K162" s="156">
        <f t="shared" si="23"/>
        <v>99.94685200327064</v>
      </c>
    </row>
    <row r="163" spans="1:11" s="141" customFormat="1" ht="25.5" customHeight="1">
      <c r="A163" s="11" t="s">
        <v>986</v>
      </c>
      <c r="B163" s="264" t="s">
        <v>146</v>
      </c>
      <c r="C163" s="264">
        <v>939</v>
      </c>
      <c r="D163" s="275" t="s">
        <v>383</v>
      </c>
      <c r="E163" s="275" t="s">
        <v>384</v>
      </c>
      <c r="F163" s="276" t="s">
        <v>952</v>
      </c>
      <c r="G163" s="157">
        <f>SUM(отчет!C272)</f>
        <v>4892</v>
      </c>
      <c r="H163" s="157">
        <f>SUM(G163)</f>
        <v>4892</v>
      </c>
      <c r="I163" s="157">
        <f>SUM(отчет!D272)</f>
        <v>4889.4</v>
      </c>
      <c r="J163" s="156">
        <f t="shared" si="22"/>
        <v>99.94685200327064</v>
      </c>
      <c r="K163" s="156">
        <f t="shared" si="23"/>
        <v>99.94685200327064</v>
      </c>
    </row>
    <row r="164" spans="1:11" ht="32.25" customHeight="1">
      <c r="A164" s="135" t="s">
        <v>968</v>
      </c>
      <c r="B164" s="262" t="s">
        <v>89</v>
      </c>
      <c r="C164" s="262">
        <v>939</v>
      </c>
      <c r="D164" s="273" t="s">
        <v>537</v>
      </c>
      <c r="E164" s="272"/>
      <c r="F164" s="273"/>
      <c r="G164" s="274">
        <f>SUM(G165)</f>
        <v>2040</v>
      </c>
      <c r="H164" s="274">
        <f>SUM(H165)</f>
        <v>2040</v>
      </c>
      <c r="I164" s="274">
        <f>SUM(I165)</f>
        <v>1749.9</v>
      </c>
      <c r="J164" s="296">
        <f t="shared" si="22"/>
        <v>85.77941176470588</v>
      </c>
      <c r="K164" s="296">
        <f t="shared" si="23"/>
        <v>85.77941176470588</v>
      </c>
    </row>
    <row r="165" spans="1:11" ht="34.5" customHeight="1">
      <c r="A165" s="302" t="s">
        <v>970</v>
      </c>
      <c r="B165" s="266" t="s">
        <v>43</v>
      </c>
      <c r="C165" s="266">
        <v>939</v>
      </c>
      <c r="D165" s="277" t="s">
        <v>385</v>
      </c>
      <c r="E165" s="278"/>
      <c r="F165" s="278"/>
      <c r="G165" s="296">
        <f aca="true" t="shared" si="26" ref="G165:I166">G166</f>
        <v>2040</v>
      </c>
      <c r="H165" s="296">
        <f t="shared" si="26"/>
        <v>2040</v>
      </c>
      <c r="I165" s="296">
        <f t="shared" si="26"/>
        <v>1749.9</v>
      </c>
      <c r="J165" s="296">
        <f t="shared" si="22"/>
        <v>85.77941176470588</v>
      </c>
      <c r="K165" s="296">
        <f t="shared" si="23"/>
        <v>85.77941176470588</v>
      </c>
    </row>
    <row r="166" spans="1:11" s="141" customFormat="1" ht="84" customHeight="1">
      <c r="A166" s="11" t="s">
        <v>471</v>
      </c>
      <c r="B166" s="265" t="s">
        <v>518</v>
      </c>
      <c r="C166" s="265">
        <v>939</v>
      </c>
      <c r="D166" s="300" t="s">
        <v>385</v>
      </c>
      <c r="E166" s="300" t="s">
        <v>386</v>
      </c>
      <c r="F166" s="299"/>
      <c r="G166" s="301">
        <f t="shared" si="26"/>
        <v>2040</v>
      </c>
      <c r="H166" s="301">
        <f t="shared" si="26"/>
        <v>2040</v>
      </c>
      <c r="I166" s="301">
        <f t="shared" si="26"/>
        <v>1749.9</v>
      </c>
      <c r="J166" s="301">
        <f t="shared" si="22"/>
        <v>85.77941176470588</v>
      </c>
      <c r="K166" s="301">
        <f t="shared" si="23"/>
        <v>85.77941176470588</v>
      </c>
    </row>
    <row r="167" spans="1:11" s="141" customFormat="1" ht="33" customHeight="1">
      <c r="A167" s="11" t="s">
        <v>937</v>
      </c>
      <c r="B167" s="264" t="s">
        <v>164</v>
      </c>
      <c r="C167" s="264">
        <v>939</v>
      </c>
      <c r="D167" s="275" t="s">
        <v>385</v>
      </c>
      <c r="E167" s="155" t="s">
        <v>386</v>
      </c>
      <c r="F167" s="276" t="s">
        <v>934</v>
      </c>
      <c r="G167" s="157">
        <f>SUM(G168)</f>
        <v>2040</v>
      </c>
      <c r="H167" s="157">
        <f>SUM(H168)</f>
        <v>2040</v>
      </c>
      <c r="I167" s="157">
        <f>SUM(I168)</f>
        <v>1749.9</v>
      </c>
      <c r="J167" s="156">
        <f t="shared" si="22"/>
        <v>85.77941176470588</v>
      </c>
      <c r="K167" s="156">
        <f t="shared" si="23"/>
        <v>85.77941176470588</v>
      </c>
    </row>
    <row r="168" spans="1:11" s="141" customFormat="1" ht="33" customHeight="1">
      <c r="A168" s="11" t="s">
        <v>938</v>
      </c>
      <c r="B168" s="264" t="s">
        <v>115</v>
      </c>
      <c r="C168" s="264">
        <v>939</v>
      </c>
      <c r="D168" s="275" t="s">
        <v>385</v>
      </c>
      <c r="E168" s="155" t="s">
        <v>386</v>
      </c>
      <c r="F168" s="276" t="s">
        <v>933</v>
      </c>
      <c r="G168" s="157">
        <f>SUM(отчет!C278)</f>
        <v>2040</v>
      </c>
      <c r="H168" s="157">
        <f>SUM(G168)</f>
        <v>2040</v>
      </c>
      <c r="I168" s="157">
        <f>SUM(отчет!D278)</f>
        <v>1749.9</v>
      </c>
      <c r="J168" s="156">
        <f t="shared" si="22"/>
        <v>85.77941176470588</v>
      </c>
      <c r="K168" s="156">
        <f t="shared" si="23"/>
        <v>85.77941176470588</v>
      </c>
    </row>
    <row r="169" spans="1:11" ht="32.25" customHeight="1">
      <c r="A169" s="135" t="s">
        <v>969</v>
      </c>
      <c r="B169" s="262" t="s">
        <v>538</v>
      </c>
      <c r="C169" s="262">
        <v>939</v>
      </c>
      <c r="D169" s="273" t="s">
        <v>539</v>
      </c>
      <c r="E169" s="272"/>
      <c r="F169" s="273"/>
      <c r="G169" s="274">
        <f>SUM(G170)</f>
        <v>3100.4</v>
      </c>
      <c r="H169" s="274">
        <f>SUM(H170)</f>
        <v>3100.4</v>
      </c>
      <c r="I169" s="274">
        <f>SUM(I170)</f>
        <v>3100.4</v>
      </c>
      <c r="J169" s="296">
        <f t="shared" si="22"/>
        <v>100</v>
      </c>
      <c r="K169" s="296">
        <f t="shared" si="23"/>
        <v>100</v>
      </c>
    </row>
    <row r="170" spans="1:11" ht="34.5" customHeight="1">
      <c r="A170" s="302" t="s">
        <v>970</v>
      </c>
      <c r="B170" s="266" t="s">
        <v>28</v>
      </c>
      <c r="C170" s="266">
        <v>939</v>
      </c>
      <c r="D170" s="277" t="s">
        <v>387</v>
      </c>
      <c r="E170" s="278"/>
      <c r="F170" s="278"/>
      <c r="G170" s="296">
        <f aca="true" t="shared" si="27" ref="G170:I171">G171</f>
        <v>3100.4</v>
      </c>
      <c r="H170" s="296">
        <f t="shared" si="27"/>
        <v>3100.4</v>
      </c>
      <c r="I170" s="296">
        <f t="shared" si="27"/>
        <v>3100.4</v>
      </c>
      <c r="J170" s="296">
        <f t="shared" si="22"/>
        <v>100</v>
      </c>
      <c r="K170" s="296">
        <f t="shared" si="23"/>
        <v>100</v>
      </c>
    </row>
    <row r="171" spans="1:11" s="141" customFormat="1" ht="132" customHeight="1">
      <c r="A171" s="20" t="s">
        <v>471</v>
      </c>
      <c r="B171" s="265" t="s">
        <v>147</v>
      </c>
      <c r="C171" s="268">
        <v>939</v>
      </c>
      <c r="D171" s="300" t="s">
        <v>387</v>
      </c>
      <c r="E171" s="300" t="s">
        <v>388</v>
      </c>
      <c r="F171" s="299"/>
      <c r="G171" s="301">
        <f t="shared" si="27"/>
        <v>3100.4</v>
      </c>
      <c r="H171" s="301">
        <f t="shared" si="27"/>
        <v>3100.4</v>
      </c>
      <c r="I171" s="301">
        <f t="shared" si="27"/>
        <v>3100.4</v>
      </c>
      <c r="J171" s="301">
        <f t="shared" si="22"/>
        <v>100</v>
      </c>
      <c r="K171" s="301">
        <f t="shared" si="23"/>
        <v>100</v>
      </c>
    </row>
    <row r="172" spans="1:11" s="141" customFormat="1" ht="33" customHeight="1">
      <c r="A172" s="20" t="s">
        <v>937</v>
      </c>
      <c r="B172" s="264" t="s">
        <v>164</v>
      </c>
      <c r="C172" s="264">
        <v>939</v>
      </c>
      <c r="D172" s="155" t="s">
        <v>387</v>
      </c>
      <c r="E172" s="155" t="s">
        <v>388</v>
      </c>
      <c r="F172" s="163" t="s">
        <v>934</v>
      </c>
      <c r="G172" s="156">
        <f>SUM(G173)</f>
        <v>3100.4</v>
      </c>
      <c r="H172" s="156">
        <f>SUM(H173)</f>
        <v>3100.4</v>
      </c>
      <c r="I172" s="156">
        <f>SUM(I173)</f>
        <v>3100.4</v>
      </c>
      <c r="J172" s="156">
        <f t="shared" si="22"/>
        <v>100</v>
      </c>
      <c r="K172" s="156">
        <f t="shared" si="23"/>
        <v>100</v>
      </c>
    </row>
    <row r="173" spans="1:11" s="141" customFormat="1" ht="33" customHeight="1">
      <c r="A173" s="20" t="s">
        <v>938</v>
      </c>
      <c r="B173" s="264" t="s">
        <v>115</v>
      </c>
      <c r="C173" s="264">
        <v>939</v>
      </c>
      <c r="D173" s="155" t="s">
        <v>387</v>
      </c>
      <c r="E173" s="155" t="s">
        <v>388</v>
      </c>
      <c r="F173" s="163" t="s">
        <v>933</v>
      </c>
      <c r="G173" s="156">
        <f>SUM(отчет!C284)</f>
        <v>3100.4</v>
      </c>
      <c r="H173" s="156">
        <f>SUM(G173)</f>
        <v>3100.4</v>
      </c>
      <c r="I173" s="156">
        <f>SUM(отчет!D284)</f>
        <v>3100.4</v>
      </c>
      <c r="J173" s="156">
        <f t="shared" si="22"/>
        <v>100</v>
      </c>
      <c r="K173" s="156">
        <f t="shared" si="23"/>
        <v>100</v>
      </c>
    </row>
    <row r="174" spans="1:11" ht="16.5" customHeight="1" hidden="1">
      <c r="A174" s="20" t="s">
        <v>471</v>
      </c>
      <c r="B174" s="264" t="s">
        <v>120</v>
      </c>
      <c r="C174" s="264"/>
      <c r="D174" s="8" t="s">
        <v>482</v>
      </c>
      <c r="E174" s="136" t="s">
        <v>549</v>
      </c>
      <c r="F174" s="136" t="s">
        <v>483</v>
      </c>
      <c r="G174" s="18">
        <v>0</v>
      </c>
      <c r="H174" s="18">
        <v>0</v>
      </c>
      <c r="I174" s="18">
        <v>0</v>
      </c>
      <c r="J174" s="137" t="e">
        <f t="shared" si="22"/>
        <v>#DIV/0!</v>
      </c>
      <c r="K174" s="137" t="e">
        <f t="shared" si="23"/>
        <v>#DIV/0!</v>
      </c>
    </row>
    <row r="175" spans="1:11" ht="41.25" customHeight="1" hidden="1">
      <c r="A175" s="138" t="s">
        <v>471</v>
      </c>
      <c r="B175" s="264" t="s">
        <v>197</v>
      </c>
      <c r="C175" s="264"/>
      <c r="D175" s="8" t="s">
        <v>482</v>
      </c>
      <c r="E175" s="136" t="s">
        <v>549</v>
      </c>
      <c r="F175" s="136" t="s">
        <v>366</v>
      </c>
      <c r="G175" s="18">
        <f>SUM(отчет!C291)</f>
        <v>0</v>
      </c>
      <c r="H175" s="18">
        <f>SUM(G175)</f>
        <v>0</v>
      </c>
      <c r="I175" s="18">
        <f>SUM(отчет!D291)</f>
        <v>0</v>
      </c>
      <c r="J175" s="137" t="e">
        <f t="shared" si="22"/>
        <v>#DIV/0!</v>
      </c>
      <c r="K175" s="137" t="e">
        <f t="shared" si="23"/>
        <v>#DIV/0!</v>
      </c>
    </row>
    <row r="176" spans="1:11" ht="16.5" customHeight="1" hidden="1">
      <c r="A176" s="138" t="s">
        <v>472</v>
      </c>
      <c r="B176" s="264" t="s">
        <v>197</v>
      </c>
      <c r="C176" s="264"/>
      <c r="D176" s="8" t="s">
        <v>482</v>
      </c>
      <c r="E176" s="136" t="s">
        <v>549</v>
      </c>
      <c r="F176" s="136" t="s">
        <v>558</v>
      </c>
      <c r="G176" s="18">
        <f>SUM(отчет!C295)</f>
        <v>0</v>
      </c>
      <c r="H176" s="18">
        <f>SUM(G176)</f>
        <v>0</v>
      </c>
      <c r="I176" s="18">
        <f>SUM(отчет!D295)</f>
        <v>0</v>
      </c>
      <c r="J176" s="137" t="e">
        <f t="shared" si="22"/>
        <v>#DIV/0!</v>
      </c>
      <c r="K176" s="137" t="e">
        <f t="shared" si="23"/>
        <v>#DIV/0!</v>
      </c>
    </row>
    <row r="177" spans="1:11" ht="29.25" customHeight="1">
      <c r="A177" s="145"/>
      <c r="B177" s="304" t="s">
        <v>519</v>
      </c>
      <c r="C177" s="304"/>
      <c r="D177" s="146"/>
      <c r="E177" s="147"/>
      <c r="F177" s="305"/>
      <c r="G177" s="274">
        <f>SUM(G16+G44)</f>
        <v>155430.3</v>
      </c>
      <c r="H177" s="274">
        <f>SUM(H16+H44)</f>
        <v>155430.3</v>
      </c>
      <c r="I177" s="274">
        <f>SUM(I16+I44)</f>
        <v>128744.39999999997</v>
      </c>
      <c r="J177" s="274">
        <f t="shared" si="22"/>
        <v>82.83095381016442</v>
      </c>
      <c r="K177" s="274">
        <f t="shared" si="23"/>
        <v>82.83095381016442</v>
      </c>
    </row>
    <row r="178" spans="1:10" ht="29.25" customHeight="1">
      <c r="A178" s="148"/>
      <c r="B178" s="269"/>
      <c r="C178" s="269"/>
      <c r="D178" s="149"/>
      <c r="E178" s="148"/>
      <c r="F178" s="150"/>
      <c r="G178" s="150"/>
      <c r="H178" s="150"/>
      <c r="I178" s="142"/>
      <c r="J178" s="56"/>
    </row>
    <row r="179" spans="1:12" ht="12.75">
      <c r="A179" s="359"/>
      <c r="B179" s="359"/>
      <c r="C179" s="359"/>
      <c r="D179" s="359"/>
      <c r="E179" s="359"/>
      <c r="F179" s="359"/>
      <c r="G179" s="359"/>
      <c r="H179" s="359"/>
      <c r="I179" s="359"/>
      <c r="L179" s="56"/>
    </row>
    <row r="180" spans="1:4" ht="19.5" customHeight="1">
      <c r="A180" s="58"/>
      <c r="B180" s="270"/>
      <c r="C180" s="270"/>
      <c r="D180" s="58"/>
    </row>
    <row r="181" spans="1:9" ht="13.5" customHeight="1">
      <c r="A181" s="359"/>
      <c r="B181" s="359"/>
      <c r="C181" s="359"/>
      <c r="D181" s="359"/>
      <c r="E181" s="359"/>
      <c r="F181" s="359"/>
      <c r="G181" s="359"/>
      <c r="H181" s="359"/>
      <c r="I181" s="359"/>
    </row>
    <row r="182" ht="12" customHeight="1"/>
    <row r="183" ht="12.75" customHeight="1"/>
  </sheetData>
  <sheetProtection/>
  <mergeCells count="24">
    <mergeCell ref="A179:I179"/>
    <mergeCell ref="A181:I181"/>
    <mergeCell ref="A12:I12"/>
    <mergeCell ref="A13:K13"/>
    <mergeCell ref="A14:A15"/>
    <mergeCell ref="B14:B15"/>
    <mergeCell ref="D14:D15"/>
    <mergeCell ref="E14:E15"/>
    <mergeCell ref="F14:F15"/>
    <mergeCell ref="G14:G15"/>
    <mergeCell ref="H14:H15"/>
    <mergeCell ref="I14:I15"/>
    <mergeCell ref="A8:K8"/>
    <mergeCell ref="A9:K9"/>
    <mergeCell ref="A10:K10"/>
    <mergeCell ref="A11:K11"/>
    <mergeCell ref="J14:K14"/>
    <mergeCell ref="C14:C15"/>
    <mergeCell ref="A1:K1"/>
    <mergeCell ref="A2:K2"/>
    <mergeCell ref="A3:K3"/>
    <mergeCell ref="A4:K4"/>
    <mergeCell ref="A5:K5"/>
    <mergeCell ref="A6:K6"/>
  </mergeCells>
  <printOptions/>
  <pageMargins left="0.31496062992125984" right="0.31496062992125984" top="0.15748031496062992" bottom="0.15748031496062992" header="0" footer="0"/>
  <pageSetup fitToHeight="0" fitToWidth="1"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5.8515625" style="0" customWidth="1"/>
    <col min="2" max="2" width="60.7109375" style="0" customWidth="1"/>
    <col min="3" max="3" width="13.421875" style="0" customWidth="1"/>
    <col min="4" max="4" width="17.28125" style="0" customWidth="1"/>
  </cols>
  <sheetData>
    <row r="1" spans="1:4" ht="12.75">
      <c r="A1" s="351" t="s">
        <v>520</v>
      </c>
      <c r="B1" s="351"/>
      <c r="C1" s="351"/>
      <c r="D1" s="351"/>
    </row>
    <row r="2" spans="1:4" ht="12.75" hidden="1">
      <c r="A2" s="351" t="s">
        <v>456</v>
      </c>
      <c r="B2" s="351"/>
      <c r="C2" s="351"/>
      <c r="D2" s="351"/>
    </row>
    <row r="3" spans="1:4" ht="12.75" hidden="1">
      <c r="A3" s="351" t="s">
        <v>38</v>
      </c>
      <c r="B3" s="351"/>
      <c r="C3" s="351"/>
      <c r="D3" s="351"/>
    </row>
    <row r="4" spans="1:4" ht="12.75" hidden="1">
      <c r="A4" s="351" t="s">
        <v>457</v>
      </c>
      <c r="B4" s="351"/>
      <c r="C4" s="351"/>
      <c r="D4" s="351"/>
    </row>
    <row r="5" spans="1:4" ht="12.75" hidden="1">
      <c r="A5" s="351" t="s">
        <v>458</v>
      </c>
      <c r="B5" s="351"/>
      <c r="C5" s="351"/>
      <c r="D5" s="351"/>
    </row>
    <row r="6" spans="1:4" ht="12.75" hidden="1">
      <c r="A6" s="351" t="s">
        <v>459</v>
      </c>
      <c r="B6" s="351"/>
      <c r="C6" s="351"/>
      <c r="D6" s="351"/>
    </row>
    <row r="7" spans="1:4" ht="20.25" customHeight="1">
      <c r="A7" s="309" t="s">
        <v>460</v>
      </c>
      <c r="B7" s="331"/>
      <c r="C7" s="331"/>
      <c r="D7" s="331"/>
    </row>
    <row r="8" spans="1:4" ht="15" customHeight="1">
      <c r="A8" s="309" t="s">
        <v>828</v>
      </c>
      <c r="B8" s="331"/>
      <c r="C8" s="331"/>
      <c r="D8" s="331"/>
    </row>
    <row r="9" spans="1:4" ht="14.25" customHeight="1">
      <c r="A9" s="309" t="s">
        <v>991</v>
      </c>
      <c r="B9" s="331"/>
      <c r="C9" s="331"/>
      <c r="D9" s="331"/>
    </row>
    <row r="10" spans="1:4" ht="14.25" customHeight="1">
      <c r="A10" s="309" t="s">
        <v>521</v>
      </c>
      <c r="B10" s="331"/>
      <c r="C10" s="331"/>
      <c r="D10" s="331"/>
    </row>
    <row r="11" spans="1:4" ht="20.25" customHeight="1">
      <c r="A11" s="310" t="s">
        <v>47</v>
      </c>
      <c r="B11" s="364"/>
      <c r="C11" s="364"/>
      <c r="D11" s="364"/>
    </row>
    <row r="12" spans="1:4" ht="68.25" customHeight="1">
      <c r="A12" s="151"/>
      <c r="B12" s="1" t="s">
        <v>3</v>
      </c>
      <c r="C12" s="1" t="s">
        <v>522</v>
      </c>
      <c r="D12" s="2" t="s">
        <v>466</v>
      </c>
    </row>
    <row r="13" spans="1:4" ht="18" customHeight="1">
      <c r="A13" s="151" t="s">
        <v>393</v>
      </c>
      <c r="B13" s="24" t="s">
        <v>20</v>
      </c>
      <c r="C13" s="152" t="s">
        <v>523</v>
      </c>
      <c r="D13" s="153">
        <f>SUM(D14+D15+D16+D17+D18+D19)</f>
        <v>26353.6</v>
      </c>
    </row>
    <row r="14" spans="1:4" s="141" customFormat="1" ht="29.25" customHeight="1" hidden="1">
      <c r="A14" s="154" t="s">
        <v>471</v>
      </c>
      <c r="B14" s="6" t="s">
        <v>37</v>
      </c>
      <c r="C14" s="155" t="s">
        <v>359</v>
      </c>
      <c r="D14" s="156">
        <f>SUM(отчет!D68)</f>
        <v>0</v>
      </c>
    </row>
    <row r="15" spans="1:4" s="141" customFormat="1" ht="41.25" customHeight="1">
      <c r="A15" s="161" t="s">
        <v>471</v>
      </c>
      <c r="B15" s="6" t="s">
        <v>148</v>
      </c>
      <c r="C15" s="155" t="s">
        <v>361</v>
      </c>
      <c r="D15" s="156">
        <f>SUM(отчет!D77)</f>
        <v>2290.7999999999997</v>
      </c>
    </row>
    <row r="16" spans="1:4" s="141" customFormat="1" ht="43.5" customHeight="1">
      <c r="A16" s="161" t="s">
        <v>472</v>
      </c>
      <c r="B16" s="6" t="s">
        <v>524</v>
      </c>
      <c r="C16" s="155" t="s">
        <v>363</v>
      </c>
      <c r="D16" s="157">
        <f>SUM(отчет!D115)</f>
        <v>23959</v>
      </c>
    </row>
    <row r="17" spans="1:4" s="141" customFormat="1" ht="18" customHeight="1" hidden="1">
      <c r="A17" s="158" t="s">
        <v>525</v>
      </c>
      <c r="B17" s="159" t="s">
        <v>114</v>
      </c>
      <c r="C17" s="155" t="s">
        <v>482</v>
      </c>
      <c r="D17" s="157">
        <f>SUM(отчет!D288)</f>
        <v>0</v>
      </c>
    </row>
    <row r="18" spans="1:4" s="141" customFormat="1" ht="18" customHeight="1" hidden="1">
      <c r="A18" s="158" t="s">
        <v>526</v>
      </c>
      <c r="B18" s="159" t="s">
        <v>117</v>
      </c>
      <c r="C18" s="155" t="s">
        <v>489</v>
      </c>
      <c r="D18" s="157">
        <f>SUM(отчет!D156)</f>
        <v>0</v>
      </c>
    </row>
    <row r="19" spans="1:4" s="141" customFormat="1" ht="19.5" customHeight="1">
      <c r="A19" s="158" t="s">
        <v>473</v>
      </c>
      <c r="B19" s="159" t="s">
        <v>15</v>
      </c>
      <c r="C19" s="155" t="s">
        <v>370</v>
      </c>
      <c r="D19" s="156">
        <f>SUM(отчет!D102+отчет!D160)</f>
        <v>103.8</v>
      </c>
    </row>
    <row r="20" spans="1:4" ht="32.25" customHeight="1">
      <c r="A20" s="151" t="s">
        <v>396</v>
      </c>
      <c r="B20" s="73" t="s">
        <v>16</v>
      </c>
      <c r="C20" s="152" t="s">
        <v>527</v>
      </c>
      <c r="D20" s="160">
        <f>SUM(D21)</f>
        <v>293.2</v>
      </c>
    </row>
    <row r="21" spans="1:4" s="141" customFormat="1" ht="28.5" customHeight="1">
      <c r="A21" s="154" t="s">
        <v>475</v>
      </c>
      <c r="B21" s="16" t="s">
        <v>811</v>
      </c>
      <c r="C21" s="155" t="s">
        <v>814</v>
      </c>
      <c r="D21" s="156">
        <f>SUM(отчет!D174)</f>
        <v>293.2</v>
      </c>
    </row>
    <row r="22" spans="1:4" ht="18" customHeight="1">
      <c r="A22" s="151" t="s">
        <v>398</v>
      </c>
      <c r="B22" s="15" t="s">
        <v>32</v>
      </c>
      <c r="C22" s="152" t="s">
        <v>528</v>
      </c>
      <c r="D22" s="160">
        <f>SUM(D23+D24)</f>
        <v>2419.1000000000004</v>
      </c>
    </row>
    <row r="23" spans="1:4" s="141" customFormat="1" ht="15.75" customHeight="1">
      <c r="A23" s="161" t="s">
        <v>476</v>
      </c>
      <c r="B23" s="20" t="s">
        <v>45</v>
      </c>
      <c r="C23" s="155" t="s">
        <v>497</v>
      </c>
      <c r="D23" s="156">
        <f>SUM(отчет!D184)</f>
        <v>2139.3</v>
      </c>
    </row>
    <row r="24" spans="1:4" s="141" customFormat="1" ht="15.75" customHeight="1">
      <c r="A24" s="161" t="s">
        <v>477</v>
      </c>
      <c r="B24" s="20" t="s">
        <v>842</v>
      </c>
      <c r="C24" s="155" t="s">
        <v>854</v>
      </c>
      <c r="D24" s="156">
        <f>SUM(отчет!D189)</f>
        <v>279.8</v>
      </c>
    </row>
    <row r="25" spans="1:4" ht="19.5" customHeight="1">
      <c r="A25" s="151" t="s">
        <v>400</v>
      </c>
      <c r="B25" s="15" t="s">
        <v>17</v>
      </c>
      <c r="C25" s="152" t="s">
        <v>529</v>
      </c>
      <c r="D25" s="160">
        <f>SUM(D26)</f>
        <v>68364.2</v>
      </c>
    </row>
    <row r="26" spans="1:4" s="141" customFormat="1" ht="17.25" customHeight="1">
      <c r="A26" s="154" t="s">
        <v>480</v>
      </c>
      <c r="B26" s="20" t="s">
        <v>26</v>
      </c>
      <c r="C26" s="155" t="s">
        <v>374</v>
      </c>
      <c r="D26" s="156">
        <f>SUM(отчет!D195)</f>
        <v>68364.2</v>
      </c>
    </row>
    <row r="27" spans="1:4" ht="18" customHeight="1">
      <c r="A27" s="151" t="s">
        <v>402</v>
      </c>
      <c r="B27" s="15" t="s">
        <v>301</v>
      </c>
      <c r="C27" s="152" t="s">
        <v>530</v>
      </c>
      <c r="D27" s="160">
        <f>SUM(D28)</f>
        <v>532.2</v>
      </c>
    </row>
    <row r="28" spans="1:4" s="141" customFormat="1" ht="15.75" customHeight="1">
      <c r="A28" s="161" t="s">
        <v>491</v>
      </c>
      <c r="B28" s="20" t="s">
        <v>303</v>
      </c>
      <c r="C28" s="155" t="s">
        <v>505</v>
      </c>
      <c r="D28" s="156">
        <f>SUM(отчет!D208)</f>
        <v>532.2</v>
      </c>
    </row>
    <row r="29" spans="1:4" ht="15.75" customHeight="1">
      <c r="A29" s="151" t="s">
        <v>405</v>
      </c>
      <c r="B29" s="15" t="s">
        <v>18</v>
      </c>
      <c r="C29" s="152" t="s">
        <v>531</v>
      </c>
      <c r="D29" s="160">
        <f>SUM(D30+D31)</f>
        <v>3033.9</v>
      </c>
    </row>
    <row r="30" spans="1:4" s="141" customFormat="1" ht="30" customHeight="1">
      <c r="A30" s="161" t="s">
        <v>494</v>
      </c>
      <c r="B30" s="20" t="s">
        <v>99</v>
      </c>
      <c r="C30" s="155" t="s">
        <v>378</v>
      </c>
      <c r="D30" s="156">
        <f>SUM(отчет!D108+отчет!D214)</f>
        <v>40.9</v>
      </c>
    </row>
    <row r="31" spans="1:4" s="141" customFormat="1" ht="18.75" customHeight="1">
      <c r="A31" s="161" t="s">
        <v>532</v>
      </c>
      <c r="B31" s="20" t="s">
        <v>285</v>
      </c>
      <c r="C31" s="155" t="s">
        <v>507</v>
      </c>
      <c r="D31" s="156">
        <f>SUM(отчет!D219)</f>
        <v>2993</v>
      </c>
    </row>
    <row r="32" spans="1:4" ht="19.5" customHeight="1">
      <c r="A32" s="151" t="s">
        <v>408</v>
      </c>
      <c r="B32" s="15" t="s">
        <v>82</v>
      </c>
      <c r="C32" s="162" t="s">
        <v>533</v>
      </c>
      <c r="D32" s="160">
        <f>SUM(D33)</f>
        <v>8344.5</v>
      </c>
    </row>
    <row r="33" spans="1:4" s="141" customFormat="1" ht="17.25" customHeight="1">
      <c r="A33" s="161" t="s">
        <v>496</v>
      </c>
      <c r="B33" s="20" t="s">
        <v>8</v>
      </c>
      <c r="C33" s="163" t="s">
        <v>380</v>
      </c>
      <c r="D33" s="156">
        <f>SUM(отчет!D241)</f>
        <v>8344.5</v>
      </c>
    </row>
    <row r="34" spans="1:4" ht="16.5" customHeight="1">
      <c r="A34" s="151" t="s">
        <v>534</v>
      </c>
      <c r="B34" s="15" t="s">
        <v>19</v>
      </c>
      <c r="C34" s="162" t="s">
        <v>535</v>
      </c>
      <c r="D34" s="160">
        <f>SUM(D35+D36+D37)</f>
        <v>14553.4</v>
      </c>
    </row>
    <row r="35" spans="1:4" s="141" customFormat="1" ht="15.75" customHeight="1">
      <c r="A35" s="161" t="s">
        <v>499</v>
      </c>
      <c r="B35" s="20" t="s">
        <v>319</v>
      </c>
      <c r="C35" s="163" t="s">
        <v>513</v>
      </c>
      <c r="D35" s="156">
        <f>SUM(отчет!D255)</f>
        <v>448</v>
      </c>
    </row>
    <row r="36" spans="1:4" s="141" customFormat="1" ht="16.5" customHeight="1">
      <c r="A36" s="161" t="s">
        <v>536</v>
      </c>
      <c r="B36" s="20" t="s">
        <v>821</v>
      </c>
      <c r="C36" s="163" t="s">
        <v>826</v>
      </c>
      <c r="D36" s="156">
        <f>SUM(отчет!D264)</f>
        <v>883.5</v>
      </c>
    </row>
    <row r="37" spans="1:4" s="141" customFormat="1" ht="16.5" customHeight="1">
      <c r="A37" s="161" t="s">
        <v>827</v>
      </c>
      <c r="B37" s="20" t="s">
        <v>29</v>
      </c>
      <c r="C37" s="163" t="s">
        <v>383</v>
      </c>
      <c r="D37" s="156">
        <f>SUM(отчет!D265)</f>
        <v>13221.9</v>
      </c>
    </row>
    <row r="38" spans="1:4" ht="19.5" customHeight="1">
      <c r="A38" s="151" t="s">
        <v>500</v>
      </c>
      <c r="B38" s="15" t="s">
        <v>89</v>
      </c>
      <c r="C38" s="162" t="s">
        <v>537</v>
      </c>
      <c r="D38" s="160">
        <f>SUM(D39)</f>
        <v>1749.9</v>
      </c>
    </row>
    <row r="39" spans="1:4" s="141" customFormat="1" ht="18" customHeight="1">
      <c r="A39" s="161" t="s">
        <v>501</v>
      </c>
      <c r="B39" s="20" t="s">
        <v>43</v>
      </c>
      <c r="C39" s="163" t="s">
        <v>385</v>
      </c>
      <c r="D39" s="156">
        <f>SUM(отчет!D275)</f>
        <v>1749.9</v>
      </c>
    </row>
    <row r="40" spans="1:4" ht="18" customHeight="1">
      <c r="A40" s="151" t="s">
        <v>502</v>
      </c>
      <c r="B40" s="15" t="s">
        <v>538</v>
      </c>
      <c r="C40" s="162" t="s">
        <v>539</v>
      </c>
      <c r="D40" s="160">
        <f>SUM(D41)</f>
        <v>3100.4</v>
      </c>
    </row>
    <row r="41" spans="1:4" s="141" customFormat="1" ht="17.25" customHeight="1">
      <c r="A41" s="161" t="s">
        <v>503</v>
      </c>
      <c r="B41" s="20" t="s">
        <v>28</v>
      </c>
      <c r="C41" s="163" t="s">
        <v>387</v>
      </c>
      <c r="D41" s="156">
        <f>SUM(отчет!D281)</f>
        <v>3100.4</v>
      </c>
    </row>
    <row r="42" spans="1:4" s="42" customFormat="1" ht="21.75" customHeight="1">
      <c r="A42" s="164"/>
      <c r="B42" s="164" t="s">
        <v>540</v>
      </c>
      <c r="C42" s="162"/>
      <c r="D42" s="153">
        <f>SUM(D13+D20+D22+D25+D27+D29+D32+D34+D38+D40)</f>
        <v>128744.39999999998</v>
      </c>
    </row>
    <row r="45" spans="3:4" ht="12.75">
      <c r="C45" s="87"/>
      <c r="D45" s="10"/>
    </row>
    <row r="46" spans="3:4" ht="12.75">
      <c r="C46" s="9"/>
      <c r="D46" s="9"/>
    </row>
    <row r="47" spans="3:4" ht="12.75">
      <c r="C47" s="87"/>
      <c r="D47" s="10"/>
    </row>
  </sheetData>
  <sheetProtection/>
  <mergeCells count="11"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A10:D10"/>
    <mergeCell ref="A11:D11"/>
  </mergeCells>
  <printOptions/>
  <pageMargins left="0.31496062992125984" right="0.31496062992125984" top="0.35433070866141736" bottom="0.35433070866141736" header="0" footer="0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24.28125" style="0" customWidth="1"/>
    <col min="2" max="2" width="46.8515625" style="0" customWidth="1"/>
    <col min="3" max="3" width="14.28125" style="0" customWidth="1"/>
    <col min="4" max="4" width="14.57421875" style="0" customWidth="1"/>
    <col min="5" max="5" width="9.8515625" style="0" customWidth="1"/>
  </cols>
  <sheetData>
    <row r="1" spans="1:7" ht="12.75">
      <c r="A1" s="349" t="s">
        <v>541</v>
      </c>
      <c r="B1" s="351"/>
      <c r="C1" s="351"/>
      <c r="D1" s="351"/>
      <c r="E1" s="133"/>
      <c r="F1" s="133"/>
      <c r="G1" s="133"/>
    </row>
    <row r="2" spans="1:4" ht="12.75" hidden="1">
      <c r="A2" s="351" t="s">
        <v>456</v>
      </c>
      <c r="B2" s="351"/>
      <c r="C2" s="351"/>
      <c r="D2" s="331"/>
    </row>
    <row r="3" spans="1:4" ht="12.75" hidden="1">
      <c r="A3" s="351" t="s">
        <v>38</v>
      </c>
      <c r="B3" s="351"/>
      <c r="C3" s="351"/>
      <c r="D3" s="331"/>
    </row>
    <row r="4" spans="1:4" ht="12.75" hidden="1">
      <c r="A4" s="351" t="s">
        <v>457</v>
      </c>
      <c r="B4" s="351"/>
      <c r="C4" s="351"/>
      <c r="D4" s="331"/>
    </row>
    <row r="5" spans="1:4" ht="12.75" hidden="1">
      <c r="A5" s="351" t="s">
        <v>458</v>
      </c>
      <c r="B5" s="351"/>
      <c r="C5" s="351"/>
      <c r="D5" s="331"/>
    </row>
    <row r="6" spans="1:4" ht="12.75" hidden="1">
      <c r="A6" s="351" t="s">
        <v>459</v>
      </c>
      <c r="B6" s="351"/>
      <c r="C6" s="351"/>
      <c r="D6" s="331"/>
    </row>
    <row r="7" spans="1:7" ht="12.75">
      <c r="A7" s="312"/>
      <c r="B7" s="312"/>
      <c r="C7" s="312"/>
      <c r="D7" s="331"/>
      <c r="E7" s="133"/>
      <c r="F7" s="133"/>
      <c r="G7" s="133"/>
    </row>
    <row r="8" spans="1:4" ht="18" customHeight="1">
      <c r="A8" s="365" t="s">
        <v>992</v>
      </c>
      <c r="B8" s="365"/>
      <c r="C8" s="365"/>
      <c r="D8" s="365"/>
    </row>
    <row r="9" spans="1:4" ht="15" customHeight="1">
      <c r="A9" s="365" t="s">
        <v>829</v>
      </c>
      <c r="B9" s="365"/>
      <c r="C9" s="365"/>
      <c r="D9" s="365"/>
    </row>
    <row r="10" spans="1:4" ht="15" customHeight="1">
      <c r="A10" s="365" t="s">
        <v>991</v>
      </c>
      <c r="B10" s="365"/>
      <c r="C10" s="365"/>
      <c r="D10" s="365"/>
    </row>
    <row r="11" spans="1:4" ht="15" customHeight="1">
      <c r="A11" s="365" t="s">
        <v>542</v>
      </c>
      <c r="B11" s="365"/>
      <c r="C11" s="365"/>
      <c r="D11" s="365"/>
    </row>
    <row r="12" spans="1:4" ht="15" customHeight="1">
      <c r="A12" s="365" t="s">
        <v>993</v>
      </c>
      <c r="B12" s="347"/>
      <c r="C12" s="347"/>
      <c r="D12" s="331"/>
    </row>
    <row r="13" spans="1:5" ht="17.25" customHeight="1">
      <c r="A13" s="318" t="s">
        <v>47</v>
      </c>
      <c r="B13" s="319"/>
      <c r="C13" s="319"/>
      <c r="D13" s="319"/>
      <c r="E13" s="54"/>
    </row>
    <row r="14" spans="1:5" ht="54" customHeight="1">
      <c r="A14" s="60" t="s">
        <v>9</v>
      </c>
      <c r="B14" s="61" t="s">
        <v>48</v>
      </c>
      <c r="C14" s="62" t="s">
        <v>34</v>
      </c>
      <c r="D14" s="62" t="s">
        <v>466</v>
      </c>
      <c r="E14" s="54"/>
    </row>
    <row r="15" spans="1:7" ht="27" customHeight="1">
      <c r="A15" s="60" t="s">
        <v>543</v>
      </c>
      <c r="B15" s="64" t="s">
        <v>50</v>
      </c>
      <c r="C15" s="165">
        <f>SUM(C16)</f>
        <v>21674.399999999994</v>
      </c>
      <c r="D15" s="165">
        <f>SUM(D16)</f>
        <v>-2446.9000000000233</v>
      </c>
      <c r="E15" s="13"/>
      <c r="F15" s="55"/>
      <c r="G15" s="56"/>
    </row>
    <row r="16" spans="1:6" s="141" customFormat="1" ht="36" customHeight="1">
      <c r="A16" s="166" t="s">
        <v>544</v>
      </c>
      <c r="B16" s="14" t="s">
        <v>52</v>
      </c>
      <c r="C16" s="167">
        <f>SUM(C17)</f>
        <v>21674.399999999994</v>
      </c>
      <c r="D16" s="167">
        <f>SUM(D17)</f>
        <v>-2446.9000000000233</v>
      </c>
      <c r="F16" s="168"/>
    </row>
    <row r="17" spans="1:6" s="141" customFormat="1" ht="48.75" customHeight="1">
      <c r="A17" s="166" t="s">
        <v>545</v>
      </c>
      <c r="B17" s="14" t="s">
        <v>546</v>
      </c>
      <c r="C17" s="167">
        <f>SUM(источники!C16)</f>
        <v>21674.399999999994</v>
      </c>
      <c r="D17" s="167">
        <f>SUM(источники!D16)</f>
        <v>-2446.9000000000233</v>
      </c>
      <c r="F17" s="168"/>
    </row>
    <row r="18" spans="1:4" ht="19.5" customHeight="1">
      <c r="A18" s="314" t="s">
        <v>67</v>
      </c>
      <c r="B18" s="314"/>
      <c r="C18" s="165">
        <f>SUM(C15)</f>
        <v>21674.399999999994</v>
      </c>
      <c r="D18" s="165">
        <f>SUM(D15)</f>
        <v>-2446.9000000000233</v>
      </c>
    </row>
    <row r="19" spans="2:4" ht="14.25" customHeight="1">
      <c r="B19" s="53"/>
      <c r="C19" s="59"/>
      <c r="D19" s="56"/>
    </row>
    <row r="20" spans="2:4" ht="27" customHeight="1">
      <c r="B20" s="53"/>
      <c r="C20" s="59"/>
      <c r="D20" s="56"/>
    </row>
    <row r="21" spans="1:4" ht="12.75">
      <c r="A21" s="311"/>
      <c r="B21" s="311"/>
      <c r="C21" s="311"/>
      <c r="D21" s="313"/>
    </row>
    <row r="22" spans="1:3" ht="12.75">
      <c r="A22" s="9"/>
      <c r="B22" s="9"/>
      <c r="C22" s="9"/>
    </row>
    <row r="23" spans="1:3" ht="12.75">
      <c r="A23" s="311"/>
      <c r="B23" s="311"/>
      <c r="C23" s="10"/>
    </row>
  </sheetData>
  <sheetProtection/>
  <mergeCells count="17">
    <mergeCell ref="A13:D13"/>
    <mergeCell ref="A18:B18"/>
    <mergeCell ref="A21:B21"/>
    <mergeCell ref="C21:D21"/>
    <mergeCell ref="A23:B23"/>
    <mergeCell ref="A7:D7"/>
    <mergeCell ref="A8:D8"/>
    <mergeCell ref="A9:D9"/>
    <mergeCell ref="A10:D10"/>
    <mergeCell ref="A11:D11"/>
    <mergeCell ref="A12:D12"/>
    <mergeCell ref="A1:D1"/>
    <mergeCell ref="A2:D2"/>
    <mergeCell ref="A3:D3"/>
    <mergeCell ref="A4:D4"/>
    <mergeCell ref="A5:D5"/>
    <mergeCell ref="A6:D6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cp:lastPrinted>2022-03-23T09:56:15Z</cp:lastPrinted>
  <dcterms:created xsi:type="dcterms:W3CDTF">1996-10-08T23:32:33Z</dcterms:created>
  <dcterms:modified xsi:type="dcterms:W3CDTF">2022-05-05T13:19:35Z</dcterms:modified>
  <cp:category/>
  <cp:version/>
  <cp:contentType/>
  <cp:contentStatus/>
</cp:coreProperties>
</file>